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bruiker\Documents\Brand\"/>
    </mc:Choice>
  </mc:AlternateContent>
  <xr:revisionPtr revIDLastSave="0" documentId="13_ncr:1_{393D6F9E-2F0A-45A7-AEC0-1158BF76EA46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2025-2028" sheetId="1" r:id="rId1"/>
    <sheet name="Analytisch Plan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3" i="1" l="1"/>
  <c r="L103" i="1"/>
  <c r="N103" i="1"/>
  <c r="N136" i="1"/>
  <c r="H136" i="1"/>
  <c r="J136" i="1"/>
  <c r="L136" i="1"/>
  <c r="J152" i="1"/>
  <c r="L152" i="1" s="1"/>
  <c r="N152" i="1" s="1"/>
  <c r="J151" i="1"/>
  <c r="L151" i="1" s="1"/>
  <c r="N151" i="1" s="1"/>
  <c r="I150" i="1"/>
  <c r="J150" i="1"/>
  <c r="K150" i="1"/>
  <c r="K148" i="1" s="1"/>
  <c r="M150" i="1"/>
  <c r="M148" i="1" s="1"/>
  <c r="H150" i="1"/>
  <c r="K147" i="1"/>
  <c r="M147" i="1" s="1"/>
  <c r="I147" i="1"/>
  <c r="I146" i="1"/>
  <c r="K146" i="1" s="1"/>
  <c r="M146" i="1" s="1"/>
  <c r="J144" i="1"/>
  <c r="J143" i="1" s="1"/>
  <c r="I145" i="1"/>
  <c r="K145" i="1" s="1"/>
  <c r="M145" i="1" s="1"/>
  <c r="I144" i="1"/>
  <c r="K144" i="1" s="1"/>
  <c r="M140" i="1"/>
  <c r="K142" i="1"/>
  <c r="M142" i="1" s="1"/>
  <c r="K140" i="1"/>
  <c r="I142" i="1"/>
  <c r="I141" i="1"/>
  <c r="K141" i="1" s="1"/>
  <c r="M141" i="1" s="1"/>
  <c r="I140" i="1"/>
  <c r="I137" i="1"/>
  <c r="K137" i="1" s="1"/>
  <c r="I132" i="1"/>
  <c r="K132" i="1" s="1"/>
  <c r="M132" i="1" s="1"/>
  <c r="I133" i="1"/>
  <c r="K133" i="1" s="1"/>
  <c r="M133" i="1" s="1"/>
  <c r="I134" i="1"/>
  <c r="K134" i="1" s="1"/>
  <c r="M134" i="1" s="1"/>
  <c r="I135" i="1"/>
  <c r="K135" i="1" s="1"/>
  <c r="M135" i="1" s="1"/>
  <c r="I131" i="1"/>
  <c r="J139" i="1"/>
  <c r="L139" i="1"/>
  <c r="N139" i="1"/>
  <c r="J130" i="1"/>
  <c r="L130" i="1"/>
  <c r="N130" i="1"/>
  <c r="G143" i="1"/>
  <c r="G139" i="1"/>
  <c r="G136" i="1"/>
  <c r="G130" i="1"/>
  <c r="I128" i="1"/>
  <c r="K128" i="1" s="1"/>
  <c r="M128" i="1" s="1"/>
  <c r="I127" i="1"/>
  <c r="K127" i="1" s="1"/>
  <c r="M127" i="1" s="1"/>
  <c r="M126" i="1" s="1"/>
  <c r="K119" i="1"/>
  <c r="M119" i="1" s="1"/>
  <c r="K120" i="1"/>
  <c r="M120" i="1" s="1"/>
  <c r="K121" i="1"/>
  <c r="M121" i="1" s="1"/>
  <c r="K122" i="1"/>
  <c r="M122" i="1" s="1"/>
  <c r="K123" i="1"/>
  <c r="M123" i="1" s="1"/>
  <c r="I118" i="1"/>
  <c r="K118" i="1" s="1"/>
  <c r="I119" i="1"/>
  <c r="I120" i="1"/>
  <c r="I121" i="1"/>
  <c r="I122" i="1"/>
  <c r="I123" i="1"/>
  <c r="I124" i="1"/>
  <c r="K124" i="1" s="1"/>
  <c r="M124" i="1" s="1"/>
  <c r="I125" i="1"/>
  <c r="K125" i="1" s="1"/>
  <c r="M125" i="1" s="1"/>
  <c r="I117" i="1"/>
  <c r="K117" i="1" s="1"/>
  <c r="M117" i="1" s="1"/>
  <c r="J126" i="1"/>
  <c r="J115" i="1" s="1"/>
  <c r="L126" i="1"/>
  <c r="L115" i="1" s="1"/>
  <c r="N126" i="1"/>
  <c r="J116" i="1"/>
  <c r="L116" i="1"/>
  <c r="N116" i="1"/>
  <c r="G126" i="1"/>
  <c r="G116" i="1"/>
  <c r="G115" i="1" s="1"/>
  <c r="K107" i="1"/>
  <c r="M107" i="1" s="1"/>
  <c r="K108" i="1"/>
  <c r="M108" i="1" s="1"/>
  <c r="K109" i="1"/>
  <c r="M109" i="1" s="1"/>
  <c r="K94" i="1"/>
  <c r="M94" i="1" s="1"/>
  <c r="K96" i="1"/>
  <c r="M96" i="1" s="1"/>
  <c r="K97" i="1"/>
  <c r="M97" i="1" s="1"/>
  <c r="K99" i="1"/>
  <c r="M99" i="1" s="1"/>
  <c r="K91" i="1"/>
  <c r="M91" i="1" s="1"/>
  <c r="I114" i="1"/>
  <c r="K114" i="1" s="1"/>
  <c r="M114" i="1" s="1"/>
  <c r="I113" i="1"/>
  <c r="K113" i="1" s="1"/>
  <c r="M113" i="1" s="1"/>
  <c r="I112" i="1"/>
  <c r="K112" i="1" s="1"/>
  <c r="M112" i="1" s="1"/>
  <c r="I111" i="1"/>
  <c r="K111" i="1" s="1"/>
  <c r="M111" i="1" s="1"/>
  <c r="I110" i="1"/>
  <c r="K110" i="1" s="1"/>
  <c r="M110" i="1" s="1"/>
  <c r="I109" i="1"/>
  <c r="I108" i="1"/>
  <c r="I107" i="1"/>
  <c r="I106" i="1"/>
  <c r="K106" i="1" s="1"/>
  <c r="M106" i="1" s="1"/>
  <c r="I105" i="1"/>
  <c r="K105" i="1" s="1"/>
  <c r="M105" i="1" s="1"/>
  <c r="I104" i="1"/>
  <c r="I102" i="1"/>
  <c r="K102" i="1" s="1"/>
  <c r="M102" i="1" s="1"/>
  <c r="I101" i="1"/>
  <c r="K101" i="1" s="1"/>
  <c r="M101" i="1" s="1"/>
  <c r="I100" i="1"/>
  <c r="K100" i="1" s="1"/>
  <c r="M100" i="1" s="1"/>
  <c r="I99" i="1"/>
  <c r="I98" i="1"/>
  <c r="K98" i="1" s="1"/>
  <c r="M98" i="1" s="1"/>
  <c r="I97" i="1"/>
  <c r="I96" i="1"/>
  <c r="I95" i="1"/>
  <c r="K95" i="1" s="1"/>
  <c r="M95" i="1" s="1"/>
  <c r="I94" i="1"/>
  <c r="I93" i="1"/>
  <c r="K93" i="1" s="1"/>
  <c r="M93" i="1" s="1"/>
  <c r="I92" i="1"/>
  <c r="K92" i="1" s="1"/>
  <c r="M92" i="1" s="1"/>
  <c r="I91" i="1"/>
  <c r="I90" i="1"/>
  <c r="K90" i="1" s="1"/>
  <c r="M90" i="1" s="1"/>
  <c r="I89" i="1"/>
  <c r="K89" i="1" s="1"/>
  <c r="M89" i="1" s="1"/>
  <c r="K82" i="1"/>
  <c r="M82" i="1" s="1"/>
  <c r="K81" i="1"/>
  <c r="M81" i="1" s="1"/>
  <c r="J83" i="1"/>
  <c r="L83" i="1" s="1"/>
  <c r="N83" i="1" s="1"/>
  <c r="J82" i="1"/>
  <c r="L82" i="1" s="1"/>
  <c r="N82" i="1" s="1"/>
  <c r="J81" i="1"/>
  <c r="L81" i="1" s="1"/>
  <c r="I87" i="1"/>
  <c r="K87" i="1" s="1"/>
  <c r="M87" i="1" s="1"/>
  <c r="I86" i="1"/>
  <c r="K86" i="1" s="1"/>
  <c r="M86" i="1" s="1"/>
  <c r="I85" i="1"/>
  <c r="K85" i="1" s="1"/>
  <c r="M85" i="1" s="1"/>
  <c r="I84" i="1"/>
  <c r="K84" i="1" s="1"/>
  <c r="M84" i="1" s="1"/>
  <c r="I83" i="1"/>
  <c r="K83" i="1" s="1"/>
  <c r="M83" i="1" s="1"/>
  <c r="I82" i="1"/>
  <c r="I81" i="1"/>
  <c r="J88" i="1"/>
  <c r="L88" i="1"/>
  <c r="N88" i="1"/>
  <c r="G79" i="1"/>
  <c r="H80" i="1"/>
  <c r="G80" i="1"/>
  <c r="G88" i="1"/>
  <c r="G103" i="1"/>
  <c r="K62" i="1"/>
  <c r="M62" i="1" s="1"/>
  <c r="K63" i="1"/>
  <c r="M63" i="1" s="1"/>
  <c r="K66" i="1"/>
  <c r="K65" i="1" s="1"/>
  <c r="K73" i="1"/>
  <c r="M73" i="1" s="1"/>
  <c r="K77" i="1"/>
  <c r="M77" i="1" s="1"/>
  <c r="I78" i="1"/>
  <c r="K78" i="1" s="1"/>
  <c r="M78" i="1" s="1"/>
  <c r="I77" i="1"/>
  <c r="I76" i="1"/>
  <c r="K76" i="1" s="1"/>
  <c r="M76" i="1" s="1"/>
  <c r="I75" i="1"/>
  <c r="K75" i="1" s="1"/>
  <c r="M75" i="1" s="1"/>
  <c r="I74" i="1"/>
  <c r="K74" i="1" s="1"/>
  <c r="M74" i="1" s="1"/>
  <c r="I73" i="1"/>
  <c r="I72" i="1"/>
  <c r="K72" i="1" s="1"/>
  <c r="M72" i="1" s="1"/>
  <c r="I71" i="1"/>
  <c r="K71" i="1" s="1"/>
  <c r="M71" i="1" s="1"/>
  <c r="I70" i="1"/>
  <c r="K70" i="1" s="1"/>
  <c r="M70" i="1" s="1"/>
  <c r="I69" i="1"/>
  <c r="K69" i="1" s="1"/>
  <c r="M69" i="1" s="1"/>
  <c r="I68" i="1"/>
  <c r="K68" i="1" s="1"/>
  <c r="M68" i="1" s="1"/>
  <c r="I66" i="1"/>
  <c r="I64" i="1"/>
  <c r="K64" i="1" s="1"/>
  <c r="M64" i="1" s="1"/>
  <c r="I63" i="1"/>
  <c r="I62" i="1"/>
  <c r="I61" i="1"/>
  <c r="K61" i="1" s="1"/>
  <c r="M61" i="1" s="1"/>
  <c r="I60" i="1"/>
  <c r="K60" i="1" s="1"/>
  <c r="M60" i="1" s="1"/>
  <c r="I59" i="1"/>
  <c r="K59" i="1" s="1"/>
  <c r="M59" i="1" s="1"/>
  <c r="I58" i="1"/>
  <c r="K58" i="1" s="1"/>
  <c r="M58" i="1" s="1"/>
  <c r="I57" i="1"/>
  <c r="K57" i="1" s="1"/>
  <c r="M57" i="1" s="1"/>
  <c r="I56" i="1"/>
  <c r="K56" i="1" s="1"/>
  <c r="M56" i="1" s="1"/>
  <c r="I55" i="1"/>
  <c r="K55" i="1" s="1"/>
  <c r="M55" i="1" s="1"/>
  <c r="I54" i="1"/>
  <c r="K54" i="1" s="1"/>
  <c r="M54" i="1" s="1"/>
  <c r="I51" i="1"/>
  <c r="K51" i="1" s="1"/>
  <c r="M51" i="1" s="1"/>
  <c r="M50" i="1" s="1"/>
  <c r="J67" i="1"/>
  <c r="L67" i="1"/>
  <c r="N67" i="1"/>
  <c r="I65" i="1"/>
  <c r="J65" i="1"/>
  <c r="L65" i="1"/>
  <c r="N65" i="1"/>
  <c r="N53" i="1"/>
  <c r="J53" i="1"/>
  <c r="L53" i="1"/>
  <c r="J50" i="1"/>
  <c r="L50" i="1"/>
  <c r="N50" i="1"/>
  <c r="G67" i="1"/>
  <c r="G53" i="1"/>
  <c r="G50" i="1"/>
  <c r="K47" i="1"/>
  <c r="K46" i="1" s="1"/>
  <c r="I46" i="1"/>
  <c r="I47" i="1"/>
  <c r="K44" i="1"/>
  <c r="M44" i="1" s="1"/>
  <c r="I45" i="1"/>
  <c r="K45" i="1" s="1"/>
  <c r="M45" i="1" s="1"/>
  <c r="I44" i="1"/>
  <c r="I43" i="1"/>
  <c r="K43" i="1" s="1"/>
  <c r="M43" i="1" s="1"/>
  <c r="I42" i="1"/>
  <c r="K42" i="1" s="1"/>
  <c r="M42" i="1" s="1"/>
  <c r="I41" i="1"/>
  <c r="K41" i="1" s="1"/>
  <c r="M41" i="1" s="1"/>
  <c r="K37" i="1"/>
  <c r="M37" i="1" s="1"/>
  <c r="I39" i="1"/>
  <c r="K39" i="1" s="1"/>
  <c r="M39" i="1" s="1"/>
  <c r="I38" i="1"/>
  <c r="K38" i="1" s="1"/>
  <c r="M38" i="1" s="1"/>
  <c r="I37" i="1"/>
  <c r="I36" i="1"/>
  <c r="K36" i="1" s="1"/>
  <c r="M36" i="1" s="1"/>
  <c r="I35" i="1"/>
  <c r="K35" i="1" s="1"/>
  <c r="M35" i="1" s="1"/>
  <c r="I34" i="1"/>
  <c r="K34" i="1" s="1"/>
  <c r="M34" i="1" s="1"/>
  <c r="I33" i="1"/>
  <c r="K33" i="1" s="1"/>
  <c r="M33" i="1" s="1"/>
  <c r="J30" i="1"/>
  <c r="L30" i="1" s="1"/>
  <c r="I30" i="1"/>
  <c r="K30" i="1" s="1"/>
  <c r="J46" i="1"/>
  <c r="L46" i="1"/>
  <c r="N46" i="1"/>
  <c r="H46" i="1"/>
  <c r="J40" i="1"/>
  <c r="L40" i="1"/>
  <c r="N40" i="1"/>
  <c r="J31" i="1"/>
  <c r="L31" i="1"/>
  <c r="N31" i="1"/>
  <c r="J28" i="1"/>
  <c r="I23" i="1"/>
  <c r="J23" i="1"/>
  <c r="K23" i="1"/>
  <c r="L23" i="1"/>
  <c r="M23" i="1"/>
  <c r="N23" i="1"/>
  <c r="H28" i="1"/>
  <c r="G28" i="1"/>
  <c r="I21" i="1"/>
  <c r="I18" i="1" s="1"/>
  <c r="J15" i="1"/>
  <c r="J13" i="1" s="1"/>
  <c r="I13" i="1"/>
  <c r="I12" i="1"/>
  <c r="K12" i="1" s="1"/>
  <c r="M12" i="1" s="1"/>
  <c r="I11" i="1"/>
  <c r="I9" i="1" s="1"/>
  <c r="I8" i="1"/>
  <c r="K8" i="1" s="1"/>
  <c r="M8" i="1" s="1"/>
  <c r="I7" i="1"/>
  <c r="K7" i="1" s="1"/>
  <c r="M7" i="1" s="1"/>
  <c r="I6" i="1"/>
  <c r="K6" i="1" s="1"/>
  <c r="M6" i="1" s="1"/>
  <c r="I5" i="1"/>
  <c r="J18" i="1"/>
  <c r="L18" i="1"/>
  <c r="N18" i="1"/>
  <c r="K13" i="1"/>
  <c r="M13" i="1"/>
  <c r="J9" i="1"/>
  <c r="L9" i="1"/>
  <c r="N9" i="1"/>
  <c r="J4" i="1"/>
  <c r="J3" i="1" s="1"/>
  <c r="L4" i="1"/>
  <c r="N4" i="1"/>
  <c r="H143" i="1"/>
  <c r="H53" i="1"/>
  <c r="G46" i="1"/>
  <c r="G40" i="1"/>
  <c r="G31" i="1"/>
  <c r="G18" i="1"/>
  <c r="G9" i="1"/>
  <c r="G4" i="1"/>
  <c r="H149" i="1"/>
  <c r="J149" i="1" s="1"/>
  <c r="L149" i="1" s="1"/>
  <c r="N149" i="1" s="1"/>
  <c r="G148" i="1"/>
  <c r="H126" i="1"/>
  <c r="H116" i="1"/>
  <c r="H130" i="1"/>
  <c r="H139" i="1"/>
  <c r="I28" i="1" l="1"/>
  <c r="I139" i="1"/>
  <c r="L144" i="1"/>
  <c r="I103" i="1"/>
  <c r="I50" i="1"/>
  <c r="N115" i="1"/>
  <c r="I143" i="1"/>
  <c r="I4" i="1"/>
  <c r="I3" i="1" s="1"/>
  <c r="N49" i="1"/>
  <c r="I130" i="1"/>
  <c r="K116" i="1"/>
  <c r="M118" i="1"/>
  <c r="M116" i="1" s="1"/>
  <c r="M115" i="1" s="1"/>
  <c r="M40" i="1"/>
  <c r="L80" i="1"/>
  <c r="N81" i="1"/>
  <c r="N80" i="1" s="1"/>
  <c r="N79" i="1" s="1"/>
  <c r="M88" i="1"/>
  <c r="K143" i="1"/>
  <c r="M144" i="1"/>
  <c r="M143" i="1" s="1"/>
  <c r="K28" i="1"/>
  <c r="M30" i="1"/>
  <c r="M28" i="1" s="1"/>
  <c r="L28" i="1"/>
  <c r="L22" i="1" s="1"/>
  <c r="N30" i="1"/>
  <c r="N28" i="1" s="1"/>
  <c r="N22" i="1" s="1"/>
  <c r="K136" i="1"/>
  <c r="M137" i="1"/>
  <c r="M136" i="1" s="1"/>
  <c r="J148" i="1"/>
  <c r="J80" i="1"/>
  <c r="I136" i="1"/>
  <c r="I129" i="1" s="1"/>
  <c r="M47" i="1"/>
  <c r="M46" i="1" s="1"/>
  <c r="K5" i="1"/>
  <c r="H148" i="1"/>
  <c r="K104" i="1"/>
  <c r="K131" i="1"/>
  <c r="H129" i="1"/>
  <c r="L15" i="1"/>
  <c r="K50" i="1"/>
  <c r="M66" i="1"/>
  <c r="M65" i="1" s="1"/>
  <c r="K11" i="1"/>
  <c r="M11" i="1" s="1"/>
  <c r="M9" i="1" s="1"/>
  <c r="K139" i="1"/>
  <c r="K21" i="1"/>
  <c r="J129" i="1"/>
  <c r="N150" i="1"/>
  <c r="N148" i="1" s="1"/>
  <c r="L150" i="1"/>
  <c r="L148" i="1" s="1"/>
  <c r="I148" i="1"/>
  <c r="M139" i="1"/>
  <c r="G129" i="1"/>
  <c r="K126" i="1"/>
  <c r="I126" i="1"/>
  <c r="I116" i="1"/>
  <c r="I115" i="1" s="1"/>
  <c r="K88" i="1"/>
  <c r="I88" i="1"/>
  <c r="M80" i="1"/>
  <c r="L79" i="1"/>
  <c r="K80" i="1"/>
  <c r="I80" i="1"/>
  <c r="I79" i="1" s="1"/>
  <c r="J79" i="1"/>
  <c r="M67" i="1"/>
  <c r="M53" i="1"/>
  <c r="K53" i="1"/>
  <c r="K67" i="1"/>
  <c r="I67" i="1"/>
  <c r="I53" i="1"/>
  <c r="L49" i="1"/>
  <c r="J49" i="1"/>
  <c r="K40" i="1"/>
  <c r="I40" i="1"/>
  <c r="M31" i="1"/>
  <c r="K31" i="1"/>
  <c r="I31" i="1"/>
  <c r="I22" i="1" s="1"/>
  <c r="J22" i="1"/>
  <c r="H115" i="1"/>
  <c r="M22" i="1" l="1"/>
  <c r="L143" i="1"/>
  <c r="L129" i="1" s="1"/>
  <c r="N144" i="1"/>
  <c r="N143" i="1" s="1"/>
  <c r="N129" i="1" s="1"/>
  <c r="K22" i="1"/>
  <c r="I153" i="1"/>
  <c r="K4" i="1"/>
  <c r="M5" i="1"/>
  <c r="M4" i="1" s="1"/>
  <c r="K18" i="1"/>
  <c r="M21" i="1"/>
  <c r="M18" i="1" s="1"/>
  <c r="M79" i="1"/>
  <c r="K9" i="1"/>
  <c r="L13" i="1"/>
  <c r="L3" i="1" s="1"/>
  <c r="L153" i="1" s="1"/>
  <c r="N15" i="1"/>
  <c r="N13" i="1" s="1"/>
  <c r="N3" i="1" s="1"/>
  <c r="K103" i="1"/>
  <c r="M104" i="1"/>
  <c r="M103" i="1" s="1"/>
  <c r="K115" i="1"/>
  <c r="M131" i="1"/>
  <c r="M130" i="1" s="1"/>
  <c r="K130" i="1"/>
  <c r="K129" i="1" s="1"/>
  <c r="J153" i="1"/>
  <c r="N153" i="1"/>
  <c r="M129" i="1"/>
  <c r="K79" i="1"/>
  <c r="M49" i="1"/>
  <c r="K49" i="1"/>
  <c r="I49" i="1"/>
  <c r="H103" i="1"/>
  <c r="H88" i="1"/>
  <c r="H79" i="1" s="1"/>
  <c r="H67" i="1"/>
  <c r="H65" i="1"/>
  <c r="G65" i="1"/>
  <c r="G49" i="1" s="1"/>
  <c r="H50" i="1"/>
  <c r="H40" i="1"/>
  <c r="H31" i="1"/>
  <c r="H23" i="1"/>
  <c r="H22" i="1" s="1"/>
  <c r="G23" i="1"/>
  <c r="G22" i="1" s="1"/>
  <c r="H18" i="1"/>
  <c r="H13" i="1"/>
  <c r="H9" i="1"/>
  <c r="H4" i="1"/>
  <c r="G13" i="1"/>
  <c r="G3" i="1" s="1"/>
  <c r="G153" i="1" l="1"/>
  <c r="J154" i="1"/>
  <c r="M3" i="1"/>
  <c r="M153" i="1" s="1"/>
  <c r="N154" i="1" s="1"/>
  <c r="K3" i="1"/>
  <c r="K153" i="1" s="1"/>
  <c r="L154" i="1" s="1"/>
  <c r="H49" i="1"/>
  <c r="H3" i="1"/>
  <c r="H153" i="1" l="1"/>
  <c r="H154" i="1" l="1"/>
</calcChain>
</file>

<file path=xl/sharedStrings.xml><?xml version="1.0" encoding="utf-8"?>
<sst xmlns="http://schemas.openxmlformats.org/spreadsheetml/2006/main" count="1602" uniqueCount="577">
  <si>
    <t>KARATE VLAANDEREN</t>
  </si>
  <si>
    <t>Begroting</t>
  </si>
  <si>
    <t>Status resultatenrekening</t>
  </si>
  <si>
    <t>SD</t>
  </si>
  <si>
    <t>OD</t>
  </si>
  <si>
    <t>Actie</t>
  </si>
  <si>
    <t>Omschrijving</t>
  </si>
  <si>
    <t>Indicator</t>
  </si>
  <si>
    <t>Ana-lytische code</t>
  </si>
  <si>
    <t>kosten
2025</t>
  </si>
  <si>
    <t>opbrengsten
2025</t>
  </si>
  <si>
    <t>kosten
2026</t>
  </si>
  <si>
    <t>opbrengsten
2026</t>
  </si>
  <si>
    <t>kosten
2027</t>
  </si>
  <si>
    <t>opbrengsten
2027</t>
  </si>
  <si>
    <t>kosten
2028</t>
  </si>
  <si>
    <t>opbrengsten
2028</t>
  </si>
  <si>
    <t>SD001</t>
  </si>
  <si>
    <t>Karate Vlaanderen brengt zowel intern als extern Karate, als één geheel, naar buiten</t>
  </si>
  <si>
    <t>som kosten SD001</t>
  </si>
  <si>
    <t>som opbrengsten SD001</t>
  </si>
  <si>
    <t>OD001</t>
  </si>
  <si>
    <t>Tegen 2028 lanceert Karate Vlaanderen jaarlijks zelf 2 campagnes én nemen we deel aan min. 3 bestaande en/of nieuwe initiatieven</t>
  </si>
  <si>
    <t># Campagnes</t>
  </si>
  <si>
    <t>som kosten OD001</t>
  </si>
  <si>
    <t>som opbrengsten OD001</t>
  </si>
  <si>
    <t>A0001</t>
  </si>
  <si>
    <t>Inspelen op bestaande initiatieven én de aanwezigheid verhogen van Karate in het (sport)landschap</t>
  </si>
  <si>
    <t>S1D01A01</t>
  </si>
  <si>
    <t>A0002</t>
  </si>
  <si>
    <t>Inzetten op de beleving en de waarden die Karate te bieden heeft</t>
  </si>
  <si>
    <t>S1D01A02</t>
  </si>
  <si>
    <t>A0003</t>
  </si>
  <si>
    <t>Creëren van een promotiebudget voor werkgroepen en commissies</t>
  </si>
  <si>
    <t>S1D01A03</t>
  </si>
  <si>
    <t>A0004</t>
  </si>
  <si>
    <t>(pro)Actief promoten van alle activiteiten op de website én de sociale mediakanalen</t>
  </si>
  <si>
    <t>S1D01A04</t>
  </si>
  <si>
    <t>OD002</t>
  </si>
  <si>
    <t>Tegen 2028 biedt Karate Vlaanderen voldoende activiteiten op recreatief niveau voor iedereen over alle stijlen heen</t>
  </si>
  <si>
    <t># Activiteiten</t>
  </si>
  <si>
    <t>som kosten OD002</t>
  </si>
  <si>
    <t>som opbrengsten OD002</t>
  </si>
  <si>
    <t>A0005</t>
  </si>
  <si>
    <t>Opmaken van een overzicht van alle bestaande karate activiteiten in het (sport)landschap</t>
  </si>
  <si>
    <t>S1D02A05</t>
  </si>
  <si>
    <t>A0006</t>
  </si>
  <si>
    <t>Financieel, logistiek en administratief ondersteunen van klein- en grootschalige evenementen en activiteiten georganiseerd (door clubs)</t>
  </si>
  <si>
    <t>S1D02A06</t>
  </si>
  <si>
    <t>A0007</t>
  </si>
  <si>
    <t>Financieel, logistiek en administratief ondersteunen van de provinciale comités voor het organiseren van recreatieve activiteiten</t>
  </si>
  <si>
    <t>S1D02A07</t>
  </si>
  <si>
    <t>OD003</t>
  </si>
  <si>
    <t xml:space="preserve">Tegen 2026 heeft Karate Vlaanderen een duurzaam netwerk opgebouwd </t>
  </si>
  <si>
    <t># Partnerships</t>
  </si>
  <si>
    <t>som kosten OD003</t>
  </si>
  <si>
    <t>som opbrengsten OD003</t>
  </si>
  <si>
    <t>A0008</t>
  </si>
  <si>
    <t>Uitbouwen van een duurzaam netwerk met sportorganisaties</t>
  </si>
  <si>
    <t>S1D03A08</t>
  </si>
  <si>
    <t>A0009</t>
  </si>
  <si>
    <t>Uitbouwen van een duurzaam netwerk met bedrijven en instanties</t>
  </si>
  <si>
    <t>S1D03A09</t>
  </si>
  <si>
    <t>A0010</t>
  </si>
  <si>
    <t>Uitbouwen van een duurzaam netwerk met de pers</t>
  </si>
  <si>
    <t>S1D03A10</t>
  </si>
  <si>
    <t>A0011</t>
  </si>
  <si>
    <t xml:space="preserve">Uitbouwen van een duurzaam netwerk met Netwerk Lokaal Sportbeleid ( stedelijke- of gemeentelijke diensten ) </t>
  </si>
  <si>
    <t>S1D03A11</t>
  </si>
  <si>
    <t>OD004</t>
  </si>
  <si>
    <t>Tegen 2026 heeft Karate Vlaanderen de interne (samen)werking geoptimaliseerd</t>
  </si>
  <si>
    <t># Evaluatie</t>
  </si>
  <si>
    <t>som kosten OD004</t>
  </si>
  <si>
    <t>som opbrengsten OD004</t>
  </si>
  <si>
    <t>A0012</t>
  </si>
  <si>
    <t>(Samen)werking optimaliseren door rollen en verantwoordelijkheden toe te lichten én de communicatielijnen te vereenvoudigen</t>
  </si>
  <si>
    <t>S1D04A12</t>
  </si>
  <si>
    <t>A0013</t>
  </si>
  <si>
    <t>(Samen)werking optimaliseren door het potentieel van de beschikbare applicaties binnen de organisatie optimaal te benutten</t>
  </si>
  <si>
    <t>S1D04A13</t>
  </si>
  <si>
    <t>A0014</t>
  </si>
  <si>
    <t xml:space="preserve">(Samen)werking optimaliseren door verbinding en beleving te creëren </t>
  </si>
  <si>
    <t>S1D04A14</t>
  </si>
  <si>
    <t>SD002</t>
  </si>
  <si>
    <t>Karate Vlaanderen biedt karatebeoefening aan in al zijn diversiteit voor iedereen</t>
  </si>
  <si>
    <t>som kosten SD002</t>
  </si>
  <si>
    <t>som opbrengsten SD002</t>
  </si>
  <si>
    <t>OD005</t>
  </si>
  <si>
    <t>Tegen 2028 heeft Karate Vlaanderen het kansgroepenproject "Laagdrempelig Sporten" uitgerold</t>
  </si>
  <si>
    <t># Subdisidieaanvraag</t>
  </si>
  <si>
    <t>A0015</t>
  </si>
  <si>
    <t>Analyseren van de behoeften binnen onze sportclubs en de noden van personen uit kansengroepen</t>
  </si>
  <si>
    <t>S2D05A15</t>
  </si>
  <si>
    <t>A0016</t>
  </si>
  <si>
    <t xml:space="preserve">Uitbouwen van een duurzaam netwerk met Demos - voor participatie &amp; democratie </t>
  </si>
  <si>
    <t>S2D05A16</t>
  </si>
  <si>
    <t>A0017</t>
  </si>
  <si>
    <t>Uitwerken en indienen van een projectplan</t>
  </si>
  <si>
    <t>S2D05A17</t>
  </si>
  <si>
    <t>A0018</t>
  </si>
  <si>
    <t>Realiseren van het projectplan</t>
  </si>
  <si>
    <t>S2D05A18</t>
  </si>
  <si>
    <t>OD006</t>
  </si>
  <si>
    <t>Karate Vlaanderen ondersteunt haar sportclubs om een kwalitatieve jeugdsportwerking te realiseren</t>
  </si>
  <si>
    <t>A0019</t>
  </si>
  <si>
    <t>Analyseren, sensibiliseren en evalueren van de behoeften en de noden bij onze sportclubs, waarbij het aantal deelnemende clubs ( aan de beleidsfocus JeugdSport - Kids Karate Fonds ) jaarlijks stijgt met min. 10%</t>
  </si>
  <si>
    <t>S2D06A19</t>
  </si>
  <si>
    <t>A0020</t>
  </si>
  <si>
    <t>Toekennen van de KKF-subsidies aan de deelnemende clubs die voldoen aan de voorwaarden</t>
  </si>
  <si>
    <t>S2D06A20</t>
  </si>
  <si>
    <t>OD007</t>
  </si>
  <si>
    <t>Tegen 2028 heeft Karate Vlaanderen een actieve G-werking</t>
  </si>
  <si>
    <t>Ja/Nee</t>
  </si>
  <si>
    <t>A0021</t>
  </si>
  <si>
    <t>Uitwerken van een beleidsnota G-werking</t>
  </si>
  <si>
    <t>S2D07A21</t>
  </si>
  <si>
    <t>A0022</t>
  </si>
  <si>
    <t>Organiseren van introductiemomenten G-karate</t>
  </si>
  <si>
    <t>S2D07A22</t>
  </si>
  <si>
    <t>A0023</t>
  </si>
  <si>
    <t>Organiseren van G-karate initiatieven (stages, wedstrijden, samenkomsten)</t>
  </si>
  <si>
    <t>S2D07A23</t>
  </si>
  <si>
    <t>A0024</t>
  </si>
  <si>
    <t>Logistiek en administratief ondersteunen van G-karate wedstrijden</t>
  </si>
  <si>
    <t>S2D07A24</t>
  </si>
  <si>
    <t>A0025</t>
  </si>
  <si>
    <t>Organiseren van Karate Vlaanderen wedstrijden</t>
  </si>
  <si>
    <t>S2D07A25</t>
  </si>
  <si>
    <t>A0026</t>
  </si>
  <si>
    <t>Uitwerken van een selectiereglement Para-Karate</t>
  </si>
  <si>
    <t>S2D07A26</t>
  </si>
  <si>
    <t>A0027</t>
  </si>
  <si>
    <t>Organiseren van opleidingen voor G-trainers</t>
  </si>
  <si>
    <t>S2D07A27</t>
  </si>
  <si>
    <t>A0028</t>
  </si>
  <si>
    <t>Organiseren van opleidingen voor G-scheidsrechters</t>
  </si>
  <si>
    <t>S2D07A28</t>
  </si>
  <si>
    <t>OD008</t>
  </si>
  <si>
    <t xml:space="preserve">Karate Vlaanderen ondersteunt en stimuleert de karate-beleving bij jongeren </t>
  </si>
  <si>
    <t>A0029</t>
  </si>
  <si>
    <t>Uitbouwen van een duurzame werking binnen de jeugdcommissie</t>
  </si>
  <si>
    <t>S2D08A29</t>
  </si>
  <si>
    <t>A0030</t>
  </si>
  <si>
    <t xml:space="preserve">Uitwerken en organiseren van een trainingsmoment voor kinderen én jongvolwassenen </t>
  </si>
  <si>
    <t>S2D08A30</t>
  </si>
  <si>
    <t>A0031</t>
  </si>
  <si>
    <t>Aanleveren van nieuwe Spel- en Oefenideeën om lesgevers doelgericht te blijven inspireren, waarbij wij min. 25 extra oefeningen per jaar toevoegen</t>
  </si>
  <si>
    <t>S2D08A31</t>
  </si>
  <si>
    <t>A0032</t>
  </si>
  <si>
    <t>Analyseren én evalueren van de mogelijkheden om karate aan te bieden op school en/of als onderdeel van georganiseerde sportkampen door stedelijke of gemeentelijke sportdiensten ~Start2Karate op school project</t>
  </si>
  <si>
    <t>S2D08A32</t>
  </si>
  <si>
    <t>A0033</t>
  </si>
  <si>
    <t>Uitwerken van het Start2Karate op school project</t>
  </si>
  <si>
    <t>S2D08A33</t>
  </si>
  <si>
    <t>OD009</t>
  </si>
  <si>
    <t>Tegen 2028 heeft Karate Vlaanderen een sportmodel om elke karateka een kwalitatieve sportervaring te kunnen bieden</t>
  </si>
  <si>
    <t>A0034</t>
  </si>
  <si>
    <t>Ontwikkelen van een sportmodel voor karate</t>
  </si>
  <si>
    <t>S2D09A34</t>
  </si>
  <si>
    <t>A0035</t>
  </si>
  <si>
    <t>Uitwerken van een sportmodel voor karate</t>
  </si>
  <si>
    <t>S2D09A35</t>
  </si>
  <si>
    <t>SD003</t>
  </si>
  <si>
    <t>Karate Vlaanderen zet volop in op het ondersteunen en begeleiden van haar clubs</t>
  </si>
  <si>
    <t>OD0010</t>
  </si>
  <si>
    <t>Karate Vlaanderen biedt een breed scala aan diensten om de dagelijkse werking en groei van haar sportclubs te ondersteunen</t>
  </si>
  <si>
    <t># Vormingen
# Tickets</t>
  </si>
  <si>
    <t>A0036</t>
  </si>
  <si>
    <t>Organiseren van min. 1 laagdrempelige vorming per trimester om de clubs te ondersteunen op pedagogisch en/of administratief vlak</t>
  </si>
  <si>
    <t>S3D10A36</t>
  </si>
  <si>
    <t>A0037</t>
  </si>
  <si>
    <t>Onze sportclubs kunnen rekenen op onze dienstverlening door middel van o.a. behoefteanalyse, communicatie, ondersteuning, digitale tools, financiële hulp, evaluatie en promotie.</t>
  </si>
  <si>
    <t>S3D10A37</t>
  </si>
  <si>
    <t>OD0011</t>
  </si>
  <si>
    <t>Karate Vlaanderen stimuleert jaarlijks onze clubtrainers in het behalen van een VTS diploma door het aanbieden van kwaliteitsvolle sportkaderopleidingen</t>
  </si>
  <si>
    <t># VTS Diploma's</t>
  </si>
  <si>
    <t>A0038</t>
  </si>
  <si>
    <t>Toekennen van een financiële incentive bij het behalen van een VTS-diploma aan de cursisten</t>
  </si>
  <si>
    <t>S3D11A38</t>
  </si>
  <si>
    <t>A0039</t>
  </si>
  <si>
    <t>Ontwikkelen van e-learning pakketten</t>
  </si>
  <si>
    <t>S3D11A39</t>
  </si>
  <si>
    <t>A0040</t>
  </si>
  <si>
    <t>Evalueren en aanpassen van cursusteksten (Trainer B)</t>
  </si>
  <si>
    <t>S3D11A40</t>
  </si>
  <si>
    <t>A0041</t>
  </si>
  <si>
    <t>Docenten begeleiden de cursisten bij de stageopdracht</t>
  </si>
  <si>
    <t>S3D11A41</t>
  </si>
  <si>
    <t>A0042</t>
  </si>
  <si>
    <t>Organiseren van werkvergaderingen voor docenten in functie van planning, evaluatie en coaching</t>
  </si>
  <si>
    <t>S3D11A42</t>
  </si>
  <si>
    <t>A0043</t>
  </si>
  <si>
    <t>Docenten volgen bijscholingen in het kader van hun opdracht</t>
  </si>
  <si>
    <t>S3D11A43</t>
  </si>
  <si>
    <t>A0044</t>
  </si>
  <si>
    <t xml:space="preserve">Ter beschikking stellen van didactisch lesgeefmateriaal aan docenten </t>
  </si>
  <si>
    <t>S3D11A44</t>
  </si>
  <si>
    <t>A0045</t>
  </si>
  <si>
    <t>Analyseren van de behoeften, de noden en de slaagkansen m.b.t. de organisatie van een VTS opleiding 'VTS Trainer A'</t>
  </si>
  <si>
    <t>S3D11A45</t>
  </si>
  <si>
    <t>A0046</t>
  </si>
  <si>
    <t>Analyseren van de behoeften, de noden en de slaagkansen m.b.t. de organisatie van een VTS opleiding 'VTS Lesgever'</t>
  </si>
  <si>
    <t>S3D11A46</t>
  </si>
  <si>
    <t>A0047</t>
  </si>
  <si>
    <t>Uitwerken visietekst voor de opleiding VTS Trainer A en Lesgever</t>
  </si>
  <si>
    <t>S3D11A47</t>
  </si>
  <si>
    <t>A0048</t>
  </si>
  <si>
    <t>Uitwerken van een valorisatietraject voor alle lesgevers</t>
  </si>
  <si>
    <t>S3D11A48</t>
  </si>
  <si>
    <t>DO0012</t>
  </si>
  <si>
    <t xml:space="preserve">Karate Vlaanderen garandeert dat elke karateka kwaliteitsvolle instructietrainingen kan volgen om te kunnen deelnemen aan examens </t>
  </si>
  <si>
    <t># DAN graden</t>
  </si>
  <si>
    <t>OD0012</t>
  </si>
  <si>
    <t>A0049</t>
  </si>
  <si>
    <t>Financieel, logistiek en administratief ondersteunen van de organisatie en verwerking van instructie en graduatie voor alle karate stijlen</t>
  </si>
  <si>
    <t>S3D12A49</t>
  </si>
  <si>
    <t>OD0013</t>
  </si>
  <si>
    <t>Karate Vlaanderen zet in op een veilig sportklimaat voor iedereen</t>
  </si>
  <si>
    <t># Club API's
# Vormingen</t>
  </si>
  <si>
    <t>A0050</t>
  </si>
  <si>
    <t>Verbeteren van de veiligheid binnen de sportfederatie door middel van een gedetailleerde risicoanalyse en het verkennen van preventieve maatregelen</t>
  </si>
  <si>
    <t>S3D13A50</t>
  </si>
  <si>
    <t>A0051</t>
  </si>
  <si>
    <r>
      <rPr>
        <sz val="11"/>
        <color rgb="FF000000"/>
        <rFont val="Calibri"/>
        <scheme val="minor"/>
      </rPr>
      <t>Organiseren van opleidingen over Veilig Sporten</t>
    </r>
    <r>
      <rPr>
        <sz val="11"/>
        <color rgb="FFFF0000"/>
        <rFont val="Calibri"/>
        <scheme val="minor"/>
      </rPr>
      <t xml:space="preserve"> </t>
    </r>
  </si>
  <si>
    <t>S3D13A51</t>
  </si>
  <si>
    <t>A0052</t>
  </si>
  <si>
    <t>Vernieuwen van een handelingsprotocol voor het omgaan met meldingen of incidenten van Grensoverschrijdend Gedrag</t>
  </si>
  <si>
    <t>S3D13A52</t>
  </si>
  <si>
    <t>A0053</t>
  </si>
  <si>
    <t>Organiseren van Club API opleidingen waarbij wij streven naar 80% van de aangesloten clubs met club API</t>
  </si>
  <si>
    <t>S3D13A53</t>
  </si>
  <si>
    <t>A0054</t>
  </si>
  <si>
    <t>Evalueren van het bereikte aantal club API's én bijsturen waar nodig</t>
  </si>
  <si>
    <t>S3D13A54</t>
  </si>
  <si>
    <t>A0055</t>
  </si>
  <si>
    <t>Ondersteunen van clubs in het implementeren én communiceren van de  gedragscodes naar hun leden</t>
  </si>
  <si>
    <t>S3D13A55</t>
  </si>
  <si>
    <t>A0056</t>
  </si>
  <si>
    <t xml:space="preserve">Versterken van sportclubondersteuning op het gebied van integriteit en sensibilisering: inclusie in de club </t>
  </si>
  <si>
    <t>S3D13A56</t>
  </si>
  <si>
    <t>A0057</t>
  </si>
  <si>
    <t>Versterken van sportclubondersteuning op het gebied van integriteit en sensibilisering: financiële drempels</t>
  </si>
  <si>
    <t>S3D13A57</t>
  </si>
  <si>
    <t>A0058</t>
  </si>
  <si>
    <t>Versterken van sportclubondersteuning op het gebied van integriteit en vorming: 2 maal per jaar organiseren ontmoetingsmoment club API's</t>
  </si>
  <si>
    <t>S3D13A58</t>
  </si>
  <si>
    <t>A0059</t>
  </si>
  <si>
    <t>Versterken van sportclubondersteuning op het gebied van integriteit en preventie: pestvrij sporten</t>
  </si>
  <si>
    <t>S3D13A59</t>
  </si>
  <si>
    <t>A0060</t>
  </si>
  <si>
    <t>Versterken van sportclubondersteuning op het gebied van integriteit en sensibilisering: positief omstanders gedrag</t>
  </si>
  <si>
    <t>S3D13A60</t>
  </si>
  <si>
    <t>SD004</t>
  </si>
  <si>
    <t>Karate Vlaanderen zorgt voor een kwalitatief competitieaanbod met aandacht voor de ontwikkeling van elk individu</t>
  </si>
  <si>
    <t>OD0014</t>
  </si>
  <si>
    <t>Karate Vlaanderen organiseert en ondersteunt jaarlijks de wedstrijdorganisatie op alle niveaus</t>
  </si>
  <si>
    <t>Ja / Nee</t>
  </si>
  <si>
    <t>DO0014</t>
  </si>
  <si>
    <t>A0061</t>
  </si>
  <si>
    <t xml:space="preserve">Organiseren van het Vlaams Ippon karate kampioenschap </t>
  </si>
  <si>
    <t>S4D14A61</t>
  </si>
  <si>
    <t>A0062</t>
  </si>
  <si>
    <t xml:space="preserve">Organiseren van het Vlaams WKF karate kampioenschap </t>
  </si>
  <si>
    <t>S4D14A62</t>
  </si>
  <si>
    <t>A0063</t>
  </si>
  <si>
    <t xml:space="preserve">Organiseren van het Belgisch WKF Karate kampioenschap </t>
  </si>
  <si>
    <t>S4D14A63</t>
  </si>
  <si>
    <t>A0064</t>
  </si>
  <si>
    <t>Organiseren van opleidingen per semester voor wedstrijdorganisatie te ondersteunen op pedagogisch en/of administratief vlak - WKF
(bv. timekeepers, organiserende clubs,...  )</t>
  </si>
  <si>
    <t>S4D14A64</t>
  </si>
  <si>
    <t>A0065</t>
  </si>
  <si>
    <t xml:space="preserve">Ter beschikking stellen &amp; onderhouden van wedstrijdmateriaal aan alle clubs </t>
  </si>
  <si>
    <t>S4D14A65</t>
  </si>
  <si>
    <t>A0066</t>
  </si>
  <si>
    <t xml:space="preserve">Ter beschikking stellen &amp; onderhouden van wedstrijdvloeren aan alle clubs </t>
  </si>
  <si>
    <t>S4D14A66</t>
  </si>
  <si>
    <t>A0067</t>
  </si>
  <si>
    <t>Financieel, logistiek en administratief ondersteunen van provinciale kampioenschappen en competitieve activiteiten</t>
  </si>
  <si>
    <t>S4D14A67</t>
  </si>
  <si>
    <t>OD0015</t>
  </si>
  <si>
    <t>Karate Vlaanderen streeft naar een sportieve wedstrijdbeleving voor elke karateka om de sportieve successen (van de toekomst) voor te bereiden én te verzekeren</t>
  </si>
  <si>
    <t>A0068</t>
  </si>
  <si>
    <t>Uitbouwen van een duurzame werking binnen het competitielandschap</t>
  </si>
  <si>
    <t>S4D15A68</t>
  </si>
  <si>
    <t>A0069</t>
  </si>
  <si>
    <t>Organiseren van elitetrainingen Ippon</t>
  </si>
  <si>
    <t>S4D15A69</t>
  </si>
  <si>
    <t>A0070</t>
  </si>
  <si>
    <t>Organiseren van competitietrainingen Ippon</t>
  </si>
  <si>
    <t>S4D15A70</t>
  </si>
  <si>
    <t>A0071</t>
  </si>
  <si>
    <t>Talentdetectie Ippon ( Scouting ) om karateka's met potentieel te erkennen, hun ambitie af te toetsen en verder vorm te geven</t>
  </si>
  <si>
    <t>S4D15A71</t>
  </si>
  <si>
    <t>A0072</t>
  </si>
  <si>
    <t>Deelname aan internationale wedstrijden Ippon</t>
  </si>
  <si>
    <t>S4D15A72</t>
  </si>
  <si>
    <t>A0073</t>
  </si>
  <si>
    <t>Deelname aan Europese én Wereldkampioenschappen Ippon</t>
  </si>
  <si>
    <t>S4D15A73</t>
  </si>
  <si>
    <t>A0074</t>
  </si>
  <si>
    <t>Organiseren van elitetrainingen WKF</t>
  </si>
  <si>
    <t>S4D15A74</t>
  </si>
  <si>
    <t>A0075</t>
  </si>
  <si>
    <t xml:space="preserve">Elite trainers behalen een VTS opleiding 'VTS Trainer B' </t>
  </si>
  <si>
    <t>S4D15A75</t>
  </si>
  <si>
    <t>A0076</t>
  </si>
  <si>
    <t>Talentdetectie WKF ( Scouting ) om karateka's met potentieel te erkennen, hun ambitie af te toetsen en verder vorm te geven</t>
  </si>
  <si>
    <t>S4D15A76</t>
  </si>
  <si>
    <t>A0077</t>
  </si>
  <si>
    <t>Organiseren van elite stage WKF</t>
  </si>
  <si>
    <t>S4D15A77</t>
  </si>
  <si>
    <t>A0078</t>
  </si>
  <si>
    <t>Deelname aan Internationale wedstrijden WKF</t>
  </si>
  <si>
    <t>S4D15A78</t>
  </si>
  <si>
    <t>A0079</t>
  </si>
  <si>
    <t xml:space="preserve">Ondersteunen van de coaches in het behalen van hun brevet - WKF </t>
  </si>
  <si>
    <t>S4D15A79</t>
  </si>
  <si>
    <t>A0080</t>
  </si>
  <si>
    <t>Uitrollen én behouden van een kata elitwerking WKF</t>
  </si>
  <si>
    <t>S4D15A80</t>
  </si>
  <si>
    <t>A0081</t>
  </si>
  <si>
    <t>Voorzien van kledij om de elite 'Karate Vlaanderen' een professionele uitstraling te geven</t>
  </si>
  <si>
    <t>S4D15A81</t>
  </si>
  <si>
    <t>OD0016</t>
  </si>
  <si>
    <t>Karate Vlaanderen bewerkstelligt een kwalitatieve scheidsrechterwerking</t>
  </si>
  <si>
    <t>A0082</t>
  </si>
  <si>
    <t>Aanleveren van een scheidsrechtersteam en schrijvers voor het Vlaams kampioenschap Ippon</t>
  </si>
  <si>
    <t>S4D16A82</t>
  </si>
  <si>
    <t>A0083</t>
  </si>
  <si>
    <t>Aanleveren van een scheidsrechterteam voor internationale wedstrijden Ippon</t>
  </si>
  <si>
    <t>S4D16A83</t>
  </si>
  <si>
    <t>A0084</t>
  </si>
  <si>
    <t>Aanleveren van een scheidsrechterteam voor Europese én Wereldkampioenschappen Ippon</t>
  </si>
  <si>
    <t>S4D16A84</t>
  </si>
  <si>
    <t>A0085</t>
  </si>
  <si>
    <t>Voorzien van een doorlopend leertraject waarbij scheidsrechters Ippon ondersteund worden in hun ontwikkeling</t>
  </si>
  <si>
    <t>S4D16A85</t>
  </si>
  <si>
    <t>A0086</t>
  </si>
  <si>
    <t xml:space="preserve">Deelname aan een internationale scheidsrechtercursus Ippon </t>
  </si>
  <si>
    <t>S4D16A86</t>
  </si>
  <si>
    <t>A0087</t>
  </si>
  <si>
    <t>Aanleveren van een scheidsrechtersteam voor het Vlaams kampioenschap WKF</t>
  </si>
  <si>
    <t>S4D16A87</t>
  </si>
  <si>
    <t>A0088</t>
  </si>
  <si>
    <t>Aanleveren van een scheidsrechtersteam voor het Belgisch kampioenschap WKF</t>
  </si>
  <si>
    <t>S4D16A88</t>
  </si>
  <si>
    <t>A0089</t>
  </si>
  <si>
    <t>Aanleveren van een scheidsrechterteam voor internationale wedstrijden en kampioenschappen WKF, waarbij er 20 procent afgevaardigd worden</t>
  </si>
  <si>
    <t>S4D16A89</t>
  </si>
  <si>
    <t>A0090</t>
  </si>
  <si>
    <t>Voorzien van een doorlopend leertraject waarbij scheidsrechters WKF ondersteund worden in hun ontwikkeling</t>
  </si>
  <si>
    <t>S4D16A90</t>
  </si>
  <si>
    <t>A0091</t>
  </si>
  <si>
    <t>Deelname aan internationale scheidsrechtercursus WKF, waar bij we eind 2028 beschikken over 3 EKF scheidsrechters WKF</t>
  </si>
  <si>
    <t>S4D16A91</t>
  </si>
  <si>
    <t>A0092</t>
  </si>
  <si>
    <t>Wedstrijdbegeleiding: verlagen van de kosten voor het organiseren van wedstrijden voor de clubs</t>
  </si>
  <si>
    <t>S4D16A92</t>
  </si>
  <si>
    <t>DM001</t>
  </si>
  <si>
    <t>Financieel, logistiek en administratief ondersteunen van het bestuursorgaan, de commissies en de werkgroepen</t>
  </si>
  <si>
    <t>som kosten DM001</t>
  </si>
  <si>
    <t>som opbrengsten DM001</t>
  </si>
  <si>
    <t>IT001</t>
  </si>
  <si>
    <t>Commissies, Werkgroepen en BKF</t>
  </si>
  <si>
    <t>Ondersteuning en afvaardiging nationale koepel BKF</t>
  </si>
  <si>
    <t>D1T01A01</t>
  </si>
  <si>
    <t>Werkingsbudget Communicatiewerkgroep</t>
  </si>
  <si>
    <t>D1T01A02</t>
  </si>
  <si>
    <t>Werkingsbudget G-commissie</t>
  </si>
  <si>
    <t>D1T01A03</t>
  </si>
  <si>
    <t>Werkingsbudget GES commissie</t>
  </si>
  <si>
    <t>D1T01A04</t>
  </si>
  <si>
    <t>Werkingsbudget IPPON competitiecommissie</t>
  </si>
  <si>
    <t>D1T01A05</t>
  </si>
  <si>
    <t>Werkingsbudget WKF competitiecommissie</t>
  </si>
  <si>
    <t>D1T01A06</t>
  </si>
  <si>
    <t>Werkingsbudget Jeugdcommissie</t>
  </si>
  <si>
    <t>D1T01A07</t>
  </si>
  <si>
    <t>Werkingsbudget Juridische en Tuchtcommissie</t>
  </si>
  <si>
    <t>D1T01A08</t>
  </si>
  <si>
    <t>Werkingsbudget Homologatiecommissie</t>
  </si>
  <si>
    <t>D1T01A09</t>
  </si>
  <si>
    <t>IT002</t>
  </si>
  <si>
    <t>Bestuursorgaan</t>
  </si>
  <si>
    <t>Algemene Vergadering</t>
  </si>
  <si>
    <t>D1T02A10</t>
  </si>
  <si>
    <t>Werkingsbudget Bestuursorgaan</t>
  </si>
  <si>
    <t>D1T02A11</t>
  </si>
  <si>
    <t>DM002</t>
  </si>
  <si>
    <t>Financieel, logistiek en administratief ondersteunen van de federatie en clubs en personeelswerking</t>
  </si>
  <si>
    <t>som kosten DM002</t>
  </si>
  <si>
    <t>som opbrengsten DM002</t>
  </si>
  <si>
    <t>IT003</t>
  </si>
  <si>
    <t>Verzekeringen</t>
  </si>
  <si>
    <t>Repatriëringsverzekering</t>
  </si>
  <si>
    <t>D2T03A12</t>
  </si>
  <si>
    <t>Annulatieverzekering</t>
  </si>
  <si>
    <t>D2T03A13</t>
  </si>
  <si>
    <t>Rechtsbijstandsverzekering</t>
  </si>
  <si>
    <t>D2T03A14</t>
  </si>
  <si>
    <t>Decretale verzekering</t>
  </si>
  <si>
    <t>D2T03A15</t>
  </si>
  <si>
    <t>Verzekering bestuur</t>
  </si>
  <si>
    <t>D2T03A16</t>
  </si>
  <si>
    <t>IT004</t>
  </si>
  <si>
    <t>Ledenprogramma</t>
  </si>
  <si>
    <t>Licentie</t>
  </si>
  <si>
    <t>D2T04A17</t>
  </si>
  <si>
    <t>Module</t>
  </si>
  <si>
    <t>D2T04A18</t>
  </si>
  <si>
    <t>IT005</t>
  </si>
  <si>
    <t>Dienstverlening</t>
  </si>
  <si>
    <t>Vergunningsboekjes en postzegels</t>
  </si>
  <si>
    <t>D2T05A19</t>
  </si>
  <si>
    <t xml:space="preserve">Applicaties ( freshdesk, kontentino, website, telenet, com-one ... ) </t>
  </si>
  <si>
    <t>D2T05A20</t>
  </si>
  <si>
    <t>Bureelmateriaal, technologisch materiaal en overige</t>
  </si>
  <si>
    <t>D2T05A21</t>
  </si>
  <si>
    <t>IT006</t>
  </si>
  <si>
    <t>Personeel</t>
  </si>
  <si>
    <t>Intern personeel</t>
  </si>
  <si>
    <t>D2T06A22</t>
  </si>
  <si>
    <t>Extern personeel</t>
  </si>
  <si>
    <t>D2T06A23</t>
  </si>
  <si>
    <t>IT007</t>
  </si>
  <si>
    <t>Kantoorruimte</t>
  </si>
  <si>
    <t>D2T07A24</t>
  </si>
  <si>
    <t>IT008</t>
  </si>
  <si>
    <t xml:space="preserve">Andere uitgaven </t>
  </si>
  <si>
    <t>D2T08A25</t>
  </si>
  <si>
    <t>DM003</t>
  </si>
  <si>
    <t>Andere opbrengsten</t>
  </si>
  <si>
    <t>som kosten DM003</t>
  </si>
  <si>
    <t>som opbrengsten DM003</t>
  </si>
  <si>
    <t>IT009</t>
  </si>
  <si>
    <t>Vergunningsbijdrage en lidgelden</t>
  </si>
  <si>
    <t>D3T09A26</t>
  </si>
  <si>
    <t>IT010</t>
  </si>
  <si>
    <t>Subsidies</t>
  </si>
  <si>
    <t>Decreet GS: algemene werkingssubsidie</t>
  </si>
  <si>
    <t>D3T10A27</t>
  </si>
  <si>
    <t>VIA middelen</t>
  </si>
  <si>
    <t>D3T10A28</t>
  </si>
  <si>
    <t>Totaal kosten 2025</t>
  </si>
  <si>
    <t>Totaal opbrengsten 2025</t>
  </si>
  <si>
    <t>Totaal kosten 2026</t>
  </si>
  <si>
    <t>Totaal opbrengsten 2026</t>
  </si>
  <si>
    <t>Totaal kosten 2027</t>
  </si>
  <si>
    <t>Totaal opbrengsten 2027</t>
  </si>
  <si>
    <t>Totaal kosten 2028</t>
  </si>
  <si>
    <t>Totaal opbrengsten 2028</t>
  </si>
  <si>
    <t>Resultaat</t>
  </si>
  <si>
    <t>KARATE VLAANDEREN - Analytisch plan 2025 -2028</t>
  </si>
  <si>
    <t>SD1OD01A01</t>
  </si>
  <si>
    <t>SD1OD01A02</t>
  </si>
  <si>
    <t>SD1OD01A03</t>
  </si>
  <si>
    <t>SD1OD01A04</t>
  </si>
  <si>
    <t>SD1OD02A05</t>
  </si>
  <si>
    <t>SD1OD02A06</t>
  </si>
  <si>
    <t>SD1OD02A07</t>
  </si>
  <si>
    <t>SD1OD03A08</t>
  </si>
  <si>
    <t>SD1OD03A09</t>
  </si>
  <si>
    <t>SD1OD03A10</t>
  </si>
  <si>
    <t>SD1OD03A11</t>
  </si>
  <si>
    <t>SD1OD04A12</t>
  </si>
  <si>
    <t>SD1OD04A13</t>
  </si>
  <si>
    <t>SD1OD04A14</t>
  </si>
  <si>
    <t>SD2OD05A15</t>
  </si>
  <si>
    <t>SD2OD05A16</t>
  </si>
  <si>
    <t>SD2OD05A17</t>
  </si>
  <si>
    <t>SD2OD05A18</t>
  </si>
  <si>
    <t>SD2OD06A19</t>
  </si>
  <si>
    <t>SD2OD06A20</t>
  </si>
  <si>
    <t>SD2OD07A21</t>
  </si>
  <si>
    <t>SD2OD07A22</t>
  </si>
  <si>
    <t>SD2OD07A23</t>
  </si>
  <si>
    <t>SD2OD07A24</t>
  </si>
  <si>
    <t>SD2OD07A25</t>
  </si>
  <si>
    <t>SD2OD07A26</t>
  </si>
  <si>
    <t>SD2OD07A27</t>
  </si>
  <si>
    <t>SD2OD07A28</t>
  </si>
  <si>
    <t>SD2OD08A29</t>
  </si>
  <si>
    <t>SD2OD08A30</t>
  </si>
  <si>
    <t>SD2OD08A31</t>
  </si>
  <si>
    <t>SD2OD08A32</t>
  </si>
  <si>
    <t>SD2OD08A33</t>
  </si>
  <si>
    <t>SD2OD09A34</t>
  </si>
  <si>
    <t>SD2OD09A35</t>
  </si>
  <si>
    <t>SD3OD10A36</t>
  </si>
  <si>
    <t>SD3OD10A37</t>
  </si>
  <si>
    <t>SD3OD11A38</t>
  </si>
  <si>
    <t>SD3OD11A39</t>
  </si>
  <si>
    <t>SD3OD11A40</t>
  </si>
  <si>
    <t>SD3OD11A41</t>
  </si>
  <si>
    <t>SD3OD11A42</t>
  </si>
  <si>
    <t>SD3OD11A43</t>
  </si>
  <si>
    <t>SD3OD11A44</t>
  </si>
  <si>
    <t>SD3OD11A45</t>
  </si>
  <si>
    <t>SD3OD11A46</t>
  </si>
  <si>
    <t>SD3OD11A47</t>
  </si>
  <si>
    <t>SD3OD11A48</t>
  </si>
  <si>
    <t>SD3OD12A49</t>
  </si>
  <si>
    <t>SD3OD13A50</t>
  </si>
  <si>
    <r>
      <rPr>
        <sz val="11"/>
        <color rgb="FF000000"/>
        <rFont val="Calibri"/>
        <family val="2"/>
        <scheme val="minor"/>
      </rPr>
      <t>Organiseren van opleidingen over Veilig Sporten</t>
    </r>
    <r>
      <rPr>
        <sz val="11"/>
        <color rgb="FFFF0000"/>
        <rFont val="Calibri"/>
        <family val="2"/>
        <scheme val="minor"/>
      </rPr>
      <t xml:space="preserve"> </t>
    </r>
  </si>
  <si>
    <t>SD3OD13A51</t>
  </si>
  <si>
    <t>SD3OD13A52</t>
  </si>
  <si>
    <t>SD3OD13A53</t>
  </si>
  <si>
    <t>SD3OD13A54</t>
  </si>
  <si>
    <t>SD3OD13A55</t>
  </si>
  <si>
    <t>SD3OD13A56</t>
  </si>
  <si>
    <t>SD3OD13A57</t>
  </si>
  <si>
    <t>SD3OD13A58</t>
  </si>
  <si>
    <t>SD3OD13A59</t>
  </si>
  <si>
    <t>SD3OD13A60</t>
  </si>
  <si>
    <t>SD4OD14A61</t>
  </si>
  <si>
    <t>SD4OD14A62</t>
  </si>
  <si>
    <t>SD4OD14A63</t>
  </si>
  <si>
    <t>SD4OD14A64</t>
  </si>
  <si>
    <t>SD4OD14A65</t>
  </si>
  <si>
    <t>SD4OD14A66</t>
  </si>
  <si>
    <t>SD4OD14A67</t>
  </si>
  <si>
    <t>SD4OD15A68</t>
  </si>
  <si>
    <t>SD4OD15A69</t>
  </si>
  <si>
    <t>SD4OD15A70</t>
  </si>
  <si>
    <t>SD4OD15A71</t>
  </si>
  <si>
    <t>SD4OD15A72</t>
  </si>
  <si>
    <t>SD4OD15A73</t>
  </si>
  <si>
    <t>SD4OD15A74</t>
  </si>
  <si>
    <t>SD4OD15A75</t>
  </si>
  <si>
    <t>SD4OD15A76</t>
  </si>
  <si>
    <t>SD4OD15A77</t>
  </si>
  <si>
    <t>SD4OD15A78</t>
  </si>
  <si>
    <t>SD4OD15A79</t>
  </si>
  <si>
    <t>SD4OD15A80</t>
  </si>
  <si>
    <t>SD4OD15A81</t>
  </si>
  <si>
    <t>SD4OD16A82</t>
  </si>
  <si>
    <t>SD4OD16A83</t>
  </si>
  <si>
    <t>SD4OD16A84</t>
  </si>
  <si>
    <t>SD4OD16A85</t>
  </si>
  <si>
    <t>SD4OD16A86</t>
  </si>
  <si>
    <t>Aanleveren van een scheidsrechtersteam en timekeepers voor het Vlaams kampioenschap WKF</t>
  </si>
  <si>
    <t>SD4OD16A87</t>
  </si>
  <si>
    <t>Aanleveren van een scheidsrechtersteam en timekeepers voor het Belgisch kampioenschap WKF</t>
  </si>
  <si>
    <t>SD4OD16A88</t>
  </si>
  <si>
    <t>Aaneveren van een scheidsrechterteam voor internationale wedstrijden en kampioenschappen WKF, waarbij er 20 procent afgevaardigd worden</t>
  </si>
  <si>
    <t>SD4OD16A89</t>
  </si>
  <si>
    <t>SD4OD16A90</t>
  </si>
  <si>
    <t>SD4OD16A91</t>
  </si>
  <si>
    <t>SD4OD16A92</t>
  </si>
  <si>
    <t>DM1IT01A01</t>
  </si>
  <si>
    <t>DM1IT01A02</t>
  </si>
  <si>
    <t>DM1IT01A03</t>
  </si>
  <si>
    <t>DM1IT01A04</t>
  </si>
  <si>
    <t>DM1IT01A05</t>
  </si>
  <si>
    <t>DM1IT01A06</t>
  </si>
  <si>
    <t>DM1IT01A07</t>
  </si>
  <si>
    <t>DM1IT01A08</t>
  </si>
  <si>
    <t>DM1IT01A09</t>
  </si>
  <si>
    <t>DM1IT02A10</t>
  </si>
  <si>
    <t>DM1IT02A11</t>
  </si>
  <si>
    <t>DM2IT03A12</t>
  </si>
  <si>
    <t>DM2IT03A13</t>
  </si>
  <si>
    <t>DM2IT03A14</t>
  </si>
  <si>
    <t>DM2IT03A15</t>
  </si>
  <si>
    <t>DM2IT03A16</t>
  </si>
  <si>
    <t>DM2IT04A17</t>
  </si>
  <si>
    <t>DM2IT04A18</t>
  </si>
  <si>
    <t>DM2IT05A19</t>
  </si>
  <si>
    <t>DM2IT05A20</t>
  </si>
  <si>
    <t>DM2IT05A21</t>
  </si>
  <si>
    <t>DM2IT06A22</t>
  </si>
  <si>
    <t>DM2IT06A23</t>
  </si>
  <si>
    <t>DM2IT07A24</t>
  </si>
  <si>
    <t>DM2IT08A25</t>
  </si>
  <si>
    <t>DM3IT09A26</t>
  </si>
  <si>
    <t>DM3IT10A27</t>
  </si>
  <si>
    <t>DM3IT10A28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</si>
</sst>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€&quot;_-;\-* #,##0.00\ &quot;€&quot;_-;_-* &quot;-&quot;??\ &quot;€&quot;_-;_-@_-"/>
    <numFmt numFmtId="165" formatCode="&quot;€&quot;\ 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18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8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scheme val="minor"/>
    </font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B050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trike/>
      <sz val="8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6FB7"/>
        <bgColor indexed="64"/>
      </patternFill>
    </fill>
    <fill>
      <patternFill patternType="solid">
        <fgColor rgb="FF39B4E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6" fillId="0" borderId="0" applyFont="0" applyFill="0" applyBorder="0" applyAlignment="0" applyProtection="0"/>
  </cellStyleXfs>
  <cellXfs count="58">
    <xf numFmtId="0" fontId="0" fillId="0" borderId="0" xfId="0"/>
    <xf numFmtId="0" fontId="4" fillId="4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5" fillId="4" borderId="1" xfId="0" applyFont="1" applyFill="1" applyBorder="1" applyAlignment="1">
      <alignment vertical="top" wrapText="1"/>
    </xf>
    <xf numFmtId="165" fontId="6" fillId="4" borderId="2" xfId="0" applyNumberFormat="1" applyFont="1" applyFill="1" applyBorder="1" applyAlignment="1">
      <alignment horizontal="center" vertical="top" wrapText="1"/>
    </xf>
    <xf numFmtId="165" fontId="6" fillId="4" borderId="3" xfId="0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165" fontId="8" fillId="0" borderId="2" xfId="0" applyNumberFormat="1" applyFont="1" applyBorder="1" applyAlignment="1">
      <alignment horizontal="center" vertical="top" wrapText="1"/>
    </xf>
    <xf numFmtId="165" fontId="8" fillId="0" borderId="3" xfId="0" applyNumberFormat="1" applyFont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4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165" fontId="10" fillId="0" borderId="2" xfId="0" applyNumberFormat="1" applyFont="1" applyBorder="1" applyAlignment="1">
      <alignment horizontal="center" vertical="top" wrapText="1"/>
    </xf>
    <xf numFmtId="165" fontId="10" fillId="0" borderId="3" xfId="0" applyNumberFormat="1" applyFont="1" applyBorder="1" applyAlignment="1">
      <alignment horizontal="center" vertical="top" wrapText="1"/>
    </xf>
    <xf numFmtId="165" fontId="10" fillId="0" borderId="2" xfId="0" applyNumberFormat="1" applyFont="1" applyBorder="1" applyAlignment="1">
      <alignment vertical="top" wrapText="1"/>
    </xf>
    <xf numFmtId="165" fontId="10" fillId="0" borderId="3" xfId="0" applyNumberFormat="1" applyFont="1" applyBorder="1" applyAlignment="1">
      <alignment vertical="top" wrapText="1"/>
    </xf>
    <xf numFmtId="0" fontId="9" fillId="3" borderId="1" xfId="0" applyFont="1" applyFill="1" applyBorder="1" applyAlignment="1">
      <alignment vertical="top" wrapText="1"/>
    </xf>
    <xf numFmtId="0" fontId="0" fillId="6" borderId="1" xfId="0" applyFill="1" applyBorder="1" applyAlignment="1">
      <alignment vertical="top" wrapText="1"/>
    </xf>
    <xf numFmtId="0" fontId="4" fillId="6" borderId="1" xfId="0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left" vertical="top" wrapText="1"/>
    </xf>
    <xf numFmtId="0" fontId="0" fillId="7" borderId="1" xfId="0" applyFill="1" applyBorder="1" applyAlignment="1">
      <alignment vertical="top" wrapText="1"/>
    </xf>
    <xf numFmtId="0" fontId="4" fillId="7" borderId="1" xfId="0" applyFont="1" applyFill="1" applyBorder="1" applyAlignment="1">
      <alignment vertical="top" wrapText="1"/>
    </xf>
    <xf numFmtId="0" fontId="0" fillId="5" borderId="1" xfId="0" applyFill="1" applyBorder="1" applyAlignment="1">
      <alignment vertical="top" wrapText="1"/>
    </xf>
    <xf numFmtId="0" fontId="4" fillId="7" borderId="1" xfId="0" applyFont="1" applyFill="1" applyBorder="1" applyAlignment="1">
      <alignment horizontal="left" vertical="top" wrapText="1"/>
    </xf>
    <xf numFmtId="165" fontId="11" fillId="0" borderId="2" xfId="0" applyNumberFormat="1" applyFont="1" applyBorder="1" applyAlignment="1">
      <alignment horizontal="center" vertical="top" wrapText="1"/>
    </xf>
    <xf numFmtId="165" fontId="11" fillId="0" borderId="3" xfId="0" applyNumberFormat="1" applyFont="1" applyBorder="1" applyAlignment="1">
      <alignment horizontal="center" vertical="top" wrapText="1"/>
    </xf>
    <xf numFmtId="165" fontId="0" fillId="0" borderId="0" xfId="0" applyNumberFormat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17" fillId="2" borderId="1" xfId="0" applyFont="1" applyFill="1" applyBorder="1" applyAlignment="1">
      <alignment vertical="top" wrapText="1"/>
    </xf>
    <xf numFmtId="164" fontId="18" fillId="2" borderId="2" xfId="1" applyFont="1" applyFill="1" applyBorder="1" applyAlignment="1">
      <alignment horizontal="center" vertical="top" wrapText="1"/>
    </xf>
    <xf numFmtId="165" fontId="18" fillId="2" borderId="3" xfId="0" applyNumberFormat="1" applyFont="1" applyFill="1" applyBorder="1" applyAlignment="1">
      <alignment horizontal="center" vertical="top" wrapText="1"/>
    </xf>
    <xf numFmtId="165" fontId="10" fillId="3" borderId="2" xfId="0" applyNumberFormat="1" applyFont="1" applyFill="1" applyBorder="1" applyAlignment="1">
      <alignment horizontal="center" vertical="top" wrapText="1"/>
    </xf>
    <xf numFmtId="165" fontId="10" fillId="3" borderId="3" xfId="0" applyNumberFormat="1" applyFont="1" applyFill="1" applyBorder="1" applyAlignment="1">
      <alignment horizontal="center" vertical="top" wrapText="1"/>
    </xf>
    <xf numFmtId="165" fontId="8" fillId="6" borderId="2" xfId="0" applyNumberFormat="1" applyFont="1" applyFill="1" applyBorder="1" applyAlignment="1">
      <alignment horizontal="center" vertical="top" wrapText="1"/>
    </xf>
    <xf numFmtId="165" fontId="8" fillId="6" borderId="3" xfId="0" applyNumberFormat="1" applyFont="1" applyFill="1" applyBorder="1" applyAlignment="1">
      <alignment horizontal="center" vertical="top" wrapText="1"/>
    </xf>
    <xf numFmtId="165" fontId="10" fillId="7" borderId="2" xfId="0" applyNumberFormat="1" applyFont="1" applyFill="1" applyBorder="1" applyAlignment="1">
      <alignment horizontal="center" vertical="top" wrapText="1"/>
    </xf>
    <xf numFmtId="165" fontId="10" fillId="7" borderId="3" xfId="0" applyNumberFormat="1" applyFont="1" applyFill="1" applyBorder="1" applyAlignment="1">
      <alignment horizontal="center" vertical="top" wrapText="1"/>
    </xf>
    <xf numFmtId="165" fontId="10" fillId="7" borderId="2" xfId="0" applyNumberFormat="1" applyFont="1" applyFill="1" applyBorder="1" applyAlignment="1">
      <alignment vertical="top" wrapText="1"/>
    </xf>
    <xf numFmtId="165" fontId="10" fillId="7" borderId="3" xfId="0" applyNumberFormat="1" applyFont="1" applyFill="1" applyBorder="1" applyAlignment="1">
      <alignment vertical="top" wrapText="1"/>
    </xf>
    <xf numFmtId="164" fontId="19" fillId="0" borderId="0" xfId="1" applyFont="1" applyAlignment="1">
      <alignment vertical="top" wrapText="1"/>
    </xf>
    <xf numFmtId="165" fontId="20" fillId="0" borderId="3" xfId="0" applyNumberFormat="1" applyFont="1" applyBorder="1" applyAlignment="1">
      <alignment vertical="top" wrapText="1"/>
    </xf>
    <xf numFmtId="165" fontId="13" fillId="0" borderId="2" xfId="0" applyNumberFormat="1" applyFont="1" applyBorder="1" applyAlignment="1">
      <alignment vertical="top" wrapText="1"/>
    </xf>
    <xf numFmtId="165" fontId="13" fillId="0" borderId="2" xfId="0" applyNumberFormat="1" applyFont="1" applyBorder="1" applyAlignment="1">
      <alignment horizontal="right" vertical="top" wrapText="1"/>
    </xf>
    <xf numFmtId="165" fontId="13" fillId="0" borderId="3" xfId="0" applyNumberFormat="1" applyFont="1" applyBorder="1" applyAlignment="1">
      <alignment vertical="top" wrapText="1"/>
    </xf>
    <xf numFmtId="165" fontId="22" fillId="0" borderId="2" xfId="0" applyNumberFormat="1" applyFont="1" applyBorder="1" applyAlignment="1">
      <alignment horizontal="center" vertical="top" wrapText="1"/>
    </xf>
    <xf numFmtId="165" fontId="22" fillId="0" borderId="3" xfId="0" applyNumberFormat="1" applyFont="1" applyBorder="1" applyAlignment="1">
      <alignment horizontal="center" vertical="top" wrapText="1"/>
    </xf>
    <xf numFmtId="0" fontId="21" fillId="0" borderId="0" xfId="0" applyFont="1" applyAlignment="1">
      <alignment vertical="top" wrapText="1"/>
    </xf>
    <xf numFmtId="0" fontId="0" fillId="0" borderId="0" xfId="0" quotePrefix="1" applyAlignment="1">
      <alignment vertical="center"/>
    </xf>
    <xf numFmtId="0" fontId="1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165" fontId="3" fillId="4" borderId="1" xfId="0" applyNumberFormat="1" applyFont="1" applyFill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16" fillId="0" borderId="1" xfId="0" applyFont="1" applyBorder="1" applyAlignment="1">
      <alignment vertical="top" wrapText="1"/>
    </xf>
  </cellXfs>
  <cellStyles count="2">
    <cellStyle name="Standaard" xfId="0" builtinId="0"/>
    <cellStyle name="Valuta" xfId="1" builtinId="4"/>
  </cellStyles>
  <dxfs count="0"/>
  <tableStyles count="0" defaultTableStyle="TableStyleMedium9" defaultPivotStyle="PivotStyleLight16"/>
  <colors>
    <mruColors>
      <color rgb="FF39B4E8"/>
      <color rgb="FF006F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54"/>
  <sheetViews>
    <sheetView tabSelected="1" zoomScale="105" zoomScaleNormal="105" workbookViewId="0">
      <pane xSplit="4" ySplit="2" topLeftCell="F3" activePane="bottomRight" state="frozen"/>
      <selection pane="topRight" activeCell="E1" sqref="E1"/>
      <selection pane="bottomLeft" activeCell="A3" sqref="A3"/>
      <selection pane="bottomRight" sqref="A1:E1"/>
    </sheetView>
  </sheetViews>
  <sheetFormatPr defaultColWidth="9.109375" defaultRowHeight="15" customHeight="1" x14ac:dyDescent="0.3"/>
  <cols>
    <col min="1" max="1" width="7.109375" style="2" bestFit="1" customWidth="1"/>
    <col min="2" max="2" width="8.5546875" style="2" customWidth="1"/>
    <col min="3" max="3" width="6.5546875" style="2" bestFit="1" customWidth="1"/>
    <col min="4" max="4" width="70.77734375" style="2" customWidth="1"/>
    <col min="5" max="5" width="16.77734375" style="2" bestFit="1" customWidth="1"/>
    <col min="6" max="6" width="12.44140625" style="2" customWidth="1"/>
    <col min="7" max="7" width="12" style="28" bestFit="1" customWidth="1"/>
    <col min="8" max="8" width="11.5546875" style="28" bestFit="1" customWidth="1"/>
    <col min="9" max="9" width="9.88671875" style="28" customWidth="1"/>
    <col min="10" max="14" width="11.5546875" style="28" bestFit="1" customWidth="1"/>
    <col min="15" max="22" width="9.88671875" style="28" customWidth="1"/>
    <col min="23" max="16384" width="9.109375" style="2"/>
  </cols>
  <sheetData>
    <row r="1" spans="1:22" ht="24" thickBot="1" x14ac:dyDescent="0.35">
      <c r="A1" s="54" t="s">
        <v>0</v>
      </c>
      <c r="B1" s="55"/>
      <c r="C1" s="55"/>
      <c r="D1" s="55"/>
      <c r="E1" s="56"/>
      <c r="F1" s="1"/>
      <c r="G1" s="53" t="s">
        <v>1</v>
      </c>
      <c r="H1" s="53"/>
      <c r="I1" s="53"/>
      <c r="J1" s="53"/>
      <c r="K1" s="53"/>
      <c r="L1" s="53"/>
      <c r="M1" s="53"/>
      <c r="N1" s="53"/>
      <c r="O1" s="53" t="s">
        <v>2</v>
      </c>
      <c r="P1" s="53"/>
      <c r="Q1" s="53"/>
      <c r="R1" s="53"/>
      <c r="S1" s="53"/>
      <c r="T1" s="53"/>
      <c r="U1" s="53"/>
      <c r="V1" s="53"/>
    </row>
    <row r="2" spans="1:22" ht="29.4" thickBot="1" x14ac:dyDescent="0.35">
      <c r="A2" s="3" t="s">
        <v>3</v>
      </c>
      <c r="B2" s="3" t="s">
        <v>4</v>
      </c>
      <c r="C2" s="3" t="s">
        <v>5</v>
      </c>
      <c r="D2" s="3" t="s">
        <v>6</v>
      </c>
      <c r="E2" s="3" t="s">
        <v>7</v>
      </c>
      <c r="F2" s="1" t="s">
        <v>8</v>
      </c>
      <c r="G2" s="4" t="s">
        <v>9</v>
      </c>
      <c r="H2" s="5" t="s">
        <v>10</v>
      </c>
      <c r="I2" s="4" t="s">
        <v>11</v>
      </c>
      <c r="J2" s="5" t="s">
        <v>12</v>
      </c>
      <c r="K2" s="4" t="s">
        <v>13</v>
      </c>
      <c r="L2" s="5" t="s">
        <v>14</v>
      </c>
      <c r="M2" s="4" t="s">
        <v>15</v>
      </c>
      <c r="N2" s="5" t="s">
        <v>16</v>
      </c>
      <c r="O2" s="4" t="s">
        <v>9</v>
      </c>
      <c r="P2" s="5" t="s">
        <v>10</v>
      </c>
      <c r="Q2" s="4" t="s">
        <v>11</v>
      </c>
      <c r="R2" s="5" t="s">
        <v>12</v>
      </c>
      <c r="S2" s="4" t="s">
        <v>13</v>
      </c>
      <c r="T2" s="5" t="s">
        <v>14</v>
      </c>
      <c r="U2" s="4" t="s">
        <v>15</v>
      </c>
      <c r="V2" s="5" t="s">
        <v>16</v>
      </c>
    </row>
    <row r="3" spans="1:22" ht="31.2" thickBot="1" x14ac:dyDescent="0.35">
      <c r="A3" s="6" t="s">
        <v>17</v>
      </c>
      <c r="B3" s="7"/>
      <c r="C3" s="7"/>
      <c r="D3" s="6" t="s">
        <v>18</v>
      </c>
      <c r="E3" s="31"/>
      <c r="F3" s="31"/>
      <c r="G3" s="32">
        <f>G4+G9+G13+G18</f>
        <v>27500</v>
      </c>
      <c r="H3" s="33">
        <f>H4+H9+H13+H18</f>
        <v>10000</v>
      </c>
      <c r="I3" s="33">
        <f t="shared" ref="I3:N3" si="0">I4+I9+I13+I18</f>
        <v>28050</v>
      </c>
      <c r="J3" s="33">
        <f t="shared" si="0"/>
        <v>10200</v>
      </c>
      <c r="K3" s="33">
        <f t="shared" si="0"/>
        <v>28611</v>
      </c>
      <c r="L3" s="33">
        <f t="shared" si="0"/>
        <v>10404</v>
      </c>
      <c r="M3" s="33">
        <f t="shared" si="0"/>
        <v>29183.219999999998</v>
      </c>
      <c r="N3" s="33">
        <f t="shared" si="0"/>
        <v>10612.08</v>
      </c>
      <c r="O3" s="8" t="s">
        <v>19</v>
      </c>
      <c r="P3" s="9" t="s">
        <v>20</v>
      </c>
      <c r="Q3" s="8" t="s">
        <v>19</v>
      </c>
      <c r="R3" s="9" t="s">
        <v>20</v>
      </c>
      <c r="S3" s="8" t="s">
        <v>19</v>
      </c>
      <c r="T3" s="9" t="s">
        <v>20</v>
      </c>
      <c r="U3" s="8" t="s">
        <v>19</v>
      </c>
      <c r="V3" s="9" t="s">
        <v>20</v>
      </c>
    </row>
    <row r="4" spans="1:22" ht="31.2" thickBot="1" x14ac:dyDescent="0.35">
      <c r="A4" s="10" t="s">
        <v>17</v>
      </c>
      <c r="B4" s="11" t="s">
        <v>21</v>
      </c>
      <c r="C4" s="12"/>
      <c r="D4" s="11" t="s">
        <v>22</v>
      </c>
      <c r="E4" s="11" t="s">
        <v>23</v>
      </c>
      <c r="F4" s="18"/>
      <c r="G4" s="34">
        <f>SUM(G5:G8)</f>
        <v>7000</v>
      </c>
      <c r="H4" s="35">
        <f>SUM(H5:H8)</f>
        <v>0</v>
      </c>
      <c r="I4" s="35">
        <f>SUM(I5:I8)</f>
        <v>7140</v>
      </c>
      <c r="J4" s="35">
        <f t="shared" ref="J4:N4" si="1">SUM(J5:J8)</f>
        <v>0</v>
      </c>
      <c r="K4" s="35">
        <f t="shared" si="1"/>
        <v>7282.7999999999993</v>
      </c>
      <c r="L4" s="35">
        <f t="shared" si="1"/>
        <v>0</v>
      </c>
      <c r="M4" s="35">
        <f t="shared" si="1"/>
        <v>7428.4560000000001</v>
      </c>
      <c r="N4" s="35">
        <f t="shared" si="1"/>
        <v>0</v>
      </c>
      <c r="O4" s="14" t="s">
        <v>24</v>
      </c>
      <c r="P4" s="15" t="s">
        <v>25</v>
      </c>
      <c r="Q4" s="14" t="s">
        <v>24</v>
      </c>
      <c r="R4" s="15" t="s">
        <v>25</v>
      </c>
      <c r="S4" s="14" t="s">
        <v>24</v>
      </c>
      <c r="T4" s="15" t="s">
        <v>25</v>
      </c>
      <c r="U4" s="14" t="s">
        <v>24</v>
      </c>
      <c r="V4" s="15" t="s">
        <v>25</v>
      </c>
    </row>
    <row r="5" spans="1:22" ht="29.4" thickBot="1" x14ac:dyDescent="0.35">
      <c r="A5" s="10" t="s">
        <v>17</v>
      </c>
      <c r="B5" s="10" t="s">
        <v>21</v>
      </c>
      <c r="C5" s="13" t="s">
        <v>26</v>
      </c>
      <c r="D5" s="13" t="s">
        <v>27</v>
      </c>
      <c r="E5" s="10"/>
      <c r="F5" s="13" t="s">
        <v>28</v>
      </c>
      <c r="G5" s="44">
        <v>3000</v>
      </c>
      <c r="H5" s="17"/>
      <c r="I5" s="16">
        <f>G5+(G5*0.02)</f>
        <v>3060</v>
      </c>
      <c r="J5" s="17"/>
      <c r="K5" s="16">
        <f>I5+(I5*0.02)</f>
        <v>3121.2</v>
      </c>
      <c r="L5" s="17"/>
      <c r="M5" s="16">
        <f>K5+(K5*0.02)</f>
        <v>3183.6239999999998</v>
      </c>
      <c r="N5" s="17"/>
      <c r="O5" s="16"/>
      <c r="P5" s="17"/>
      <c r="Q5" s="16"/>
      <c r="R5" s="17"/>
      <c r="S5" s="16"/>
      <c r="T5" s="17"/>
      <c r="U5" s="16"/>
      <c r="V5" s="17"/>
    </row>
    <row r="6" spans="1:22" thickBot="1" x14ac:dyDescent="0.35">
      <c r="A6" s="10" t="s">
        <v>17</v>
      </c>
      <c r="B6" s="10" t="s">
        <v>21</v>
      </c>
      <c r="C6" s="13" t="s">
        <v>29</v>
      </c>
      <c r="D6" s="13" t="s">
        <v>30</v>
      </c>
      <c r="E6" s="13"/>
      <c r="F6" s="13" t="s">
        <v>31</v>
      </c>
      <c r="G6" s="44">
        <v>1500</v>
      </c>
      <c r="H6" s="17"/>
      <c r="I6" s="16">
        <f>G6+(G6*0.02)</f>
        <v>1530</v>
      </c>
      <c r="J6" s="17"/>
      <c r="K6" s="16">
        <f>I6+(I6*0.02)</f>
        <v>1560.6</v>
      </c>
      <c r="L6" s="17"/>
      <c r="M6" s="16">
        <f>K6+(K6*0.02)</f>
        <v>1591.8119999999999</v>
      </c>
      <c r="N6" s="17"/>
      <c r="O6" s="16"/>
      <c r="P6" s="17"/>
      <c r="Q6" s="16"/>
      <c r="R6" s="17"/>
      <c r="S6" s="16"/>
      <c r="T6" s="17"/>
      <c r="U6" s="16"/>
      <c r="V6" s="17"/>
    </row>
    <row r="7" spans="1:22" thickBot="1" x14ac:dyDescent="0.35">
      <c r="A7" s="10" t="s">
        <v>17</v>
      </c>
      <c r="B7" s="10" t="s">
        <v>21</v>
      </c>
      <c r="C7" s="13" t="s">
        <v>32</v>
      </c>
      <c r="D7" s="13" t="s">
        <v>33</v>
      </c>
      <c r="E7" s="13"/>
      <c r="F7" s="13" t="s">
        <v>34</v>
      </c>
      <c r="G7" s="45">
        <v>500</v>
      </c>
      <c r="H7" s="17"/>
      <c r="I7" s="16">
        <f>G7+(G7*0.02)</f>
        <v>510</v>
      </c>
      <c r="J7" s="17"/>
      <c r="K7" s="16">
        <f>I7+(I7*0.02)</f>
        <v>520.20000000000005</v>
      </c>
      <c r="L7" s="17"/>
      <c r="M7" s="16">
        <f>K7+(K7*0.02)</f>
        <v>530.60400000000004</v>
      </c>
      <c r="N7" s="17"/>
      <c r="O7" s="16"/>
      <c r="P7" s="17"/>
      <c r="Q7" s="16"/>
      <c r="R7" s="17"/>
      <c r="S7" s="16"/>
      <c r="T7" s="17"/>
      <c r="U7" s="16"/>
      <c r="V7" s="17"/>
    </row>
    <row r="8" spans="1:22" thickBot="1" x14ac:dyDescent="0.35">
      <c r="A8" s="10" t="s">
        <v>17</v>
      </c>
      <c r="B8" s="10" t="s">
        <v>21</v>
      </c>
      <c r="C8" s="13" t="s">
        <v>35</v>
      </c>
      <c r="D8" s="29" t="s">
        <v>36</v>
      </c>
      <c r="E8" s="10"/>
      <c r="F8" s="13" t="s">
        <v>37</v>
      </c>
      <c r="G8" s="44">
        <v>2000</v>
      </c>
      <c r="H8" s="17"/>
      <c r="I8" s="16">
        <f>G8+(G8*0.02)</f>
        <v>2040</v>
      </c>
      <c r="J8" s="17"/>
      <c r="K8" s="16">
        <f>I8+(I8*0.02)</f>
        <v>2080.8000000000002</v>
      </c>
      <c r="L8" s="17"/>
      <c r="M8" s="16">
        <f>K8+(K8*0.02)</f>
        <v>2122.4160000000002</v>
      </c>
      <c r="N8" s="17"/>
      <c r="O8" s="16"/>
      <c r="P8" s="17"/>
      <c r="Q8" s="16"/>
      <c r="R8" s="17"/>
      <c r="S8" s="16"/>
      <c r="T8" s="17"/>
      <c r="U8" s="16"/>
      <c r="V8" s="17"/>
    </row>
    <row r="9" spans="1:22" ht="31.2" thickBot="1" x14ac:dyDescent="0.35">
      <c r="A9" s="10" t="s">
        <v>17</v>
      </c>
      <c r="B9" s="12" t="s">
        <v>38</v>
      </c>
      <c r="C9" s="18"/>
      <c r="D9" s="11" t="s">
        <v>39</v>
      </c>
      <c r="E9" s="11" t="s">
        <v>40</v>
      </c>
      <c r="F9" s="18"/>
      <c r="G9" s="34">
        <f>SUM(G10:G12)</f>
        <v>18500</v>
      </c>
      <c r="H9" s="35">
        <f>SUM(H10:H12)</f>
        <v>0</v>
      </c>
      <c r="I9" s="35">
        <f t="shared" ref="I9:N9" si="2">SUM(I10:I12)</f>
        <v>18870</v>
      </c>
      <c r="J9" s="35">
        <f t="shared" si="2"/>
        <v>0</v>
      </c>
      <c r="K9" s="35">
        <f t="shared" si="2"/>
        <v>19247.400000000001</v>
      </c>
      <c r="L9" s="35">
        <f t="shared" si="2"/>
        <v>0</v>
      </c>
      <c r="M9" s="35">
        <f t="shared" si="2"/>
        <v>19632.347999999998</v>
      </c>
      <c r="N9" s="35">
        <f t="shared" si="2"/>
        <v>0</v>
      </c>
      <c r="O9" s="14" t="s">
        <v>41</v>
      </c>
      <c r="P9" s="15" t="s">
        <v>42</v>
      </c>
      <c r="Q9" s="14" t="s">
        <v>41</v>
      </c>
      <c r="R9" s="15" t="s">
        <v>42</v>
      </c>
      <c r="S9" s="14" t="s">
        <v>41</v>
      </c>
      <c r="T9" s="15" t="s">
        <v>42</v>
      </c>
      <c r="U9" s="14" t="s">
        <v>41</v>
      </c>
      <c r="V9" s="15" t="s">
        <v>42</v>
      </c>
    </row>
    <row r="10" spans="1:22" ht="29.4" thickBot="1" x14ac:dyDescent="0.35">
      <c r="A10" s="10" t="s">
        <v>17</v>
      </c>
      <c r="B10" s="10" t="s">
        <v>38</v>
      </c>
      <c r="C10" s="13" t="s">
        <v>43</v>
      </c>
      <c r="D10" s="10" t="s">
        <v>44</v>
      </c>
      <c r="E10" s="10"/>
      <c r="F10" s="13" t="s">
        <v>45</v>
      </c>
      <c r="G10" s="44">
        <v>0</v>
      </c>
      <c r="H10" s="17"/>
      <c r="I10" s="16"/>
      <c r="J10" s="17"/>
      <c r="K10" s="16"/>
      <c r="L10" s="17"/>
      <c r="M10" s="16"/>
      <c r="N10" s="17"/>
      <c r="O10" s="16"/>
      <c r="P10" s="17"/>
      <c r="Q10" s="16"/>
      <c r="R10" s="17"/>
      <c r="S10" s="16"/>
      <c r="T10" s="17"/>
      <c r="U10" s="16"/>
      <c r="V10" s="17"/>
    </row>
    <row r="11" spans="1:22" ht="29.4" thickBot="1" x14ac:dyDescent="0.35">
      <c r="A11" s="10" t="s">
        <v>17</v>
      </c>
      <c r="B11" s="10" t="s">
        <v>38</v>
      </c>
      <c r="C11" s="13" t="s">
        <v>46</v>
      </c>
      <c r="D11" s="13" t="s">
        <v>47</v>
      </c>
      <c r="E11" s="10"/>
      <c r="F11" s="13" t="s">
        <v>48</v>
      </c>
      <c r="G11" s="45">
        <v>10000</v>
      </c>
      <c r="H11" s="17"/>
      <c r="I11" s="16">
        <f>G11+(G11*0.02)</f>
        <v>10200</v>
      </c>
      <c r="J11" s="17"/>
      <c r="K11" s="16">
        <f>I11+(I11*0.02)</f>
        <v>10404</v>
      </c>
      <c r="L11" s="17"/>
      <c r="M11" s="16">
        <f>K11+(K11*0.02)</f>
        <v>10612.08</v>
      </c>
      <c r="N11" s="17"/>
      <c r="O11" s="16"/>
      <c r="P11" s="17"/>
      <c r="Q11" s="16"/>
      <c r="R11" s="17"/>
      <c r="S11" s="16"/>
      <c r="T11" s="17"/>
      <c r="U11" s="16"/>
      <c r="V11" s="17"/>
    </row>
    <row r="12" spans="1:22" ht="29.4" thickBot="1" x14ac:dyDescent="0.35">
      <c r="A12" s="10" t="s">
        <v>17</v>
      </c>
      <c r="B12" s="10" t="s">
        <v>38</v>
      </c>
      <c r="C12" s="13" t="s">
        <v>49</v>
      </c>
      <c r="D12" s="13" t="s">
        <v>50</v>
      </c>
      <c r="E12" s="13"/>
      <c r="F12" s="13" t="s">
        <v>51</v>
      </c>
      <c r="G12" s="44">
        <v>8500</v>
      </c>
      <c r="H12" s="17"/>
      <c r="I12" s="16">
        <f>G12+(G12*0.02)</f>
        <v>8670</v>
      </c>
      <c r="J12" s="17"/>
      <c r="K12" s="16">
        <f>I12+(I12*0.02)</f>
        <v>8843.4</v>
      </c>
      <c r="L12" s="17"/>
      <c r="M12" s="16">
        <f>K12+(K12*0.02)</f>
        <v>9020.268</v>
      </c>
      <c r="N12" s="17"/>
      <c r="O12" s="16"/>
      <c r="P12" s="17"/>
      <c r="Q12" s="16"/>
      <c r="R12" s="17"/>
      <c r="S12" s="16"/>
      <c r="T12" s="17"/>
      <c r="U12" s="16"/>
      <c r="V12" s="17"/>
    </row>
    <row r="13" spans="1:22" ht="31.2" thickBot="1" x14ac:dyDescent="0.35">
      <c r="A13" s="10" t="s">
        <v>17</v>
      </c>
      <c r="B13" s="11" t="s">
        <v>52</v>
      </c>
      <c r="C13" s="12"/>
      <c r="D13" s="11" t="s">
        <v>53</v>
      </c>
      <c r="E13" s="11" t="s">
        <v>54</v>
      </c>
      <c r="F13" s="18"/>
      <c r="G13" s="34">
        <f>SUM(G14:G17)</f>
        <v>0</v>
      </c>
      <c r="H13" s="35">
        <f>SUM(H14:H17)</f>
        <v>10000</v>
      </c>
      <c r="I13" s="35">
        <f t="shared" ref="I13:N13" si="3">SUM(I14:I17)</f>
        <v>0</v>
      </c>
      <c r="J13" s="35">
        <f t="shared" si="3"/>
        <v>10200</v>
      </c>
      <c r="K13" s="35">
        <f t="shared" si="3"/>
        <v>0</v>
      </c>
      <c r="L13" s="35">
        <f t="shared" si="3"/>
        <v>10404</v>
      </c>
      <c r="M13" s="35">
        <f t="shared" si="3"/>
        <v>0</v>
      </c>
      <c r="N13" s="35">
        <f t="shared" si="3"/>
        <v>10612.08</v>
      </c>
      <c r="O13" s="14" t="s">
        <v>55</v>
      </c>
      <c r="P13" s="15" t="s">
        <v>56</v>
      </c>
      <c r="Q13" s="14" t="s">
        <v>55</v>
      </c>
      <c r="R13" s="15" t="s">
        <v>56</v>
      </c>
      <c r="S13" s="14" t="s">
        <v>55</v>
      </c>
      <c r="T13" s="15" t="s">
        <v>56</v>
      </c>
      <c r="U13" s="14" t="s">
        <v>55</v>
      </c>
      <c r="V13" s="15" t="s">
        <v>56</v>
      </c>
    </row>
    <row r="14" spans="1:22" thickBot="1" x14ac:dyDescent="0.35">
      <c r="A14" s="10" t="s">
        <v>17</v>
      </c>
      <c r="B14" s="10" t="s">
        <v>52</v>
      </c>
      <c r="C14" s="13" t="s">
        <v>57</v>
      </c>
      <c r="D14" s="29" t="s">
        <v>58</v>
      </c>
      <c r="E14" s="10"/>
      <c r="F14" s="13" t="s">
        <v>59</v>
      </c>
      <c r="G14" s="16">
        <v>0</v>
      </c>
      <c r="H14" s="17"/>
      <c r="I14" s="16"/>
      <c r="J14" s="17"/>
      <c r="K14" s="16"/>
      <c r="L14" s="17"/>
      <c r="M14" s="16"/>
      <c r="N14" s="17"/>
      <c r="O14" s="16"/>
      <c r="P14" s="17"/>
      <c r="Q14" s="16"/>
      <c r="R14" s="17"/>
      <c r="S14" s="16"/>
      <c r="T14" s="17"/>
      <c r="U14" s="16"/>
      <c r="V14" s="17"/>
    </row>
    <row r="15" spans="1:22" thickBot="1" x14ac:dyDescent="0.35">
      <c r="A15" s="10" t="s">
        <v>17</v>
      </c>
      <c r="B15" s="10" t="s">
        <v>52</v>
      </c>
      <c r="C15" s="13" t="s">
        <v>60</v>
      </c>
      <c r="D15" s="29" t="s">
        <v>61</v>
      </c>
      <c r="E15" s="13"/>
      <c r="F15" s="13" t="s">
        <v>62</v>
      </c>
      <c r="G15" s="16">
        <v>0</v>
      </c>
      <c r="H15" s="17">
        <v>10000</v>
      </c>
      <c r="I15" s="16"/>
      <c r="J15" s="16">
        <f>H15+(H15*0.02)</f>
        <v>10200</v>
      </c>
      <c r="K15" s="16"/>
      <c r="L15" s="16">
        <f>J15+(J15*0.02)</f>
        <v>10404</v>
      </c>
      <c r="M15" s="16"/>
      <c r="N15" s="16">
        <f>L15+(L15*0.02)</f>
        <v>10612.08</v>
      </c>
      <c r="O15" s="16"/>
      <c r="P15" s="17"/>
      <c r="Q15" s="16"/>
      <c r="R15" s="17"/>
      <c r="S15" s="16"/>
      <c r="T15" s="17"/>
      <c r="U15" s="16"/>
      <c r="V15" s="17"/>
    </row>
    <row r="16" spans="1:22" thickBot="1" x14ac:dyDescent="0.35">
      <c r="A16" s="10" t="s">
        <v>17</v>
      </c>
      <c r="B16" s="10" t="s">
        <v>52</v>
      </c>
      <c r="C16" s="13" t="s">
        <v>63</v>
      </c>
      <c r="D16" s="13" t="s">
        <v>64</v>
      </c>
      <c r="E16" s="13"/>
      <c r="F16" s="13" t="s">
        <v>65</v>
      </c>
      <c r="G16" s="16">
        <v>0</v>
      </c>
      <c r="H16" s="17"/>
      <c r="I16" s="16"/>
      <c r="J16" s="17"/>
      <c r="K16" s="16"/>
      <c r="L16" s="17"/>
      <c r="M16" s="16"/>
      <c r="N16" s="17"/>
      <c r="O16" s="16"/>
      <c r="P16" s="17"/>
      <c r="Q16" s="16"/>
      <c r="R16" s="17"/>
      <c r="S16" s="16"/>
      <c r="T16" s="17"/>
      <c r="U16" s="16"/>
      <c r="V16" s="17"/>
    </row>
    <row r="17" spans="1:22" ht="29.4" thickBot="1" x14ac:dyDescent="0.35">
      <c r="A17" s="10" t="s">
        <v>17</v>
      </c>
      <c r="B17" s="10" t="s">
        <v>52</v>
      </c>
      <c r="C17" s="13" t="s">
        <v>66</v>
      </c>
      <c r="D17" s="13" t="s">
        <v>67</v>
      </c>
      <c r="E17" s="13"/>
      <c r="F17" s="13" t="s">
        <v>68</v>
      </c>
      <c r="G17" s="16">
        <v>0</v>
      </c>
      <c r="H17" s="17"/>
      <c r="I17" s="16"/>
      <c r="J17" s="17"/>
      <c r="K17" s="16"/>
      <c r="L17" s="17"/>
      <c r="M17" s="16"/>
      <c r="N17" s="17"/>
      <c r="O17" s="16"/>
      <c r="P17" s="17"/>
      <c r="Q17" s="16"/>
      <c r="R17" s="17"/>
      <c r="S17" s="16"/>
      <c r="T17" s="17"/>
      <c r="U17" s="16"/>
      <c r="V17" s="17"/>
    </row>
    <row r="18" spans="1:22" ht="31.2" thickBot="1" x14ac:dyDescent="0.35">
      <c r="A18" s="10" t="s">
        <v>17</v>
      </c>
      <c r="B18" s="11" t="s">
        <v>69</v>
      </c>
      <c r="C18" s="18"/>
      <c r="D18" s="11" t="s">
        <v>70</v>
      </c>
      <c r="E18" s="11" t="s">
        <v>71</v>
      </c>
      <c r="F18" s="18"/>
      <c r="G18" s="34">
        <f>SUM(G19:G21)</f>
        <v>2000</v>
      </c>
      <c r="H18" s="35">
        <f>SUM(H19:H21)</f>
        <v>0</v>
      </c>
      <c r="I18" s="35">
        <f t="shared" ref="I18:N18" si="4">SUM(I19:I21)</f>
        <v>2040</v>
      </c>
      <c r="J18" s="35">
        <f t="shared" si="4"/>
        <v>0</v>
      </c>
      <c r="K18" s="35">
        <f t="shared" si="4"/>
        <v>2080.8000000000002</v>
      </c>
      <c r="L18" s="35">
        <f t="shared" si="4"/>
        <v>0</v>
      </c>
      <c r="M18" s="35">
        <f t="shared" si="4"/>
        <v>2122.4160000000002</v>
      </c>
      <c r="N18" s="35">
        <f t="shared" si="4"/>
        <v>0</v>
      </c>
      <c r="O18" s="14" t="s">
        <v>72</v>
      </c>
      <c r="P18" s="15" t="s">
        <v>73</v>
      </c>
      <c r="Q18" s="14" t="s">
        <v>72</v>
      </c>
      <c r="R18" s="15" t="s">
        <v>73</v>
      </c>
      <c r="S18" s="14" t="s">
        <v>72</v>
      </c>
      <c r="T18" s="15" t="s">
        <v>73</v>
      </c>
      <c r="U18" s="14" t="s">
        <v>72</v>
      </c>
      <c r="V18" s="15" t="s">
        <v>73</v>
      </c>
    </row>
    <row r="19" spans="1:22" ht="29.4" thickBot="1" x14ac:dyDescent="0.35">
      <c r="A19" s="10" t="s">
        <v>17</v>
      </c>
      <c r="B19" s="10" t="s">
        <v>69</v>
      </c>
      <c r="C19" s="13" t="s">
        <v>74</v>
      </c>
      <c r="D19" s="13" t="s">
        <v>75</v>
      </c>
      <c r="E19" s="10"/>
      <c r="F19" s="13" t="s">
        <v>76</v>
      </c>
      <c r="G19" s="44">
        <v>0</v>
      </c>
      <c r="H19" s="17"/>
      <c r="I19" s="16"/>
      <c r="J19" s="17"/>
      <c r="K19" s="16"/>
      <c r="L19" s="17"/>
      <c r="M19" s="16"/>
      <c r="N19" s="17"/>
      <c r="O19" s="16"/>
      <c r="P19" s="17"/>
      <c r="Q19" s="16"/>
      <c r="R19" s="17"/>
      <c r="S19" s="16"/>
      <c r="T19" s="17"/>
      <c r="U19" s="16"/>
      <c r="V19" s="17"/>
    </row>
    <row r="20" spans="1:22" ht="29.4" thickBot="1" x14ac:dyDescent="0.35">
      <c r="A20" s="10" t="s">
        <v>17</v>
      </c>
      <c r="B20" s="10" t="s">
        <v>69</v>
      </c>
      <c r="C20" s="13" t="s">
        <v>77</v>
      </c>
      <c r="D20" s="13" t="s">
        <v>78</v>
      </c>
      <c r="E20" s="13"/>
      <c r="F20" s="13" t="s">
        <v>79</v>
      </c>
      <c r="G20" s="44">
        <v>0</v>
      </c>
      <c r="H20" s="17"/>
      <c r="I20" s="16"/>
      <c r="J20" s="17"/>
      <c r="K20" s="16"/>
      <c r="L20" s="17"/>
      <c r="M20" s="16"/>
      <c r="N20" s="17"/>
      <c r="O20" s="16"/>
      <c r="P20" s="17"/>
      <c r="Q20" s="16"/>
      <c r="R20" s="17"/>
      <c r="S20" s="16"/>
      <c r="T20" s="17"/>
      <c r="U20" s="16"/>
      <c r="V20" s="17"/>
    </row>
    <row r="21" spans="1:22" thickBot="1" x14ac:dyDescent="0.35">
      <c r="A21" s="10" t="s">
        <v>17</v>
      </c>
      <c r="B21" s="10" t="s">
        <v>69</v>
      </c>
      <c r="C21" s="13" t="s">
        <v>80</v>
      </c>
      <c r="D21" s="13" t="s">
        <v>81</v>
      </c>
      <c r="E21" s="13"/>
      <c r="F21" s="13" t="s">
        <v>82</v>
      </c>
      <c r="G21" s="44">
        <v>2000</v>
      </c>
      <c r="H21" s="17"/>
      <c r="I21" s="16">
        <f>G21+(G21*0.02)</f>
        <v>2040</v>
      </c>
      <c r="J21" s="17"/>
      <c r="K21" s="16">
        <f>I21+(I21*0.02)</f>
        <v>2080.8000000000002</v>
      </c>
      <c r="L21" s="17"/>
      <c r="M21" s="16">
        <f>K21+(K21*0.02)</f>
        <v>2122.4160000000002</v>
      </c>
      <c r="N21" s="17"/>
      <c r="O21" s="16"/>
      <c r="P21" s="17"/>
      <c r="Q21" s="16"/>
      <c r="R21" s="17"/>
      <c r="S21" s="16"/>
      <c r="T21" s="17"/>
      <c r="U21" s="16"/>
      <c r="V21" s="17"/>
    </row>
    <row r="22" spans="1:22" ht="31.2" thickBot="1" x14ac:dyDescent="0.35">
      <c r="A22" s="6" t="s">
        <v>83</v>
      </c>
      <c r="B22" s="7"/>
      <c r="C22" s="7"/>
      <c r="D22" s="6" t="s">
        <v>84</v>
      </c>
      <c r="E22" s="31"/>
      <c r="F22" s="31"/>
      <c r="G22" s="32">
        <f>G23+G28+G31+G40+G46</f>
        <v>27950</v>
      </c>
      <c r="H22" s="33">
        <f>H23+H28+H31+H40+H46</f>
        <v>16000</v>
      </c>
      <c r="I22" s="33">
        <f t="shared" ref="I22:N22" si="5">I23+I28+I31+I40+I46</f>
        <v>28509</v>
      </c>
      <c r="J22" s="33">
        <f t="shared" si="5"/>
        <v>16320</v>
      </c>
      <c r="K22" s="33">
        <f t="shared" si="5"/>
        <v>29079.179999999997</v>
      </c>
      <c r="L22" s="33">
        <f t="shared" si="5"/>
        <v>16646.400000000001</v>
      </c>
      <c r="M22" s="33">
        <f t="shared" si="5"/>
        <v>29660.763599999998</v>
      </c>
      <c r="N22" s="33">
        <f t="shared" si="5"/>
        <v>16979.328000000001</v>
      </c>
      <c r="O22" s="8" t="s">
        <v>85</v>
      </c>
      <c r="P22" s="9" t="s">
        <v>86</v>
      </c>
      <c r="Q22" s="8" t="s">
        <v>85</v>
      </c>
      <c r="R22" s="9" t="s">
        <v>86</v>
      </c>
      <c r="S22" s="8" t="s">
        <v>85</v>
      </c>
      <c r="T22" s="9" t="s">
        <v>86</v>
      </c>
      <c r="U22" s="8" t="s">
        <v>85</v>
      </c>
      <c r="V22" s="9" t="s">
        <v>86</v>
      </c>
    </row>
    <row r="23" spans="1:22" ht="31.2" thickBot="1" x14ac:dyDescent="0.35">
      <c r="A23" s="13" t="s">
        <v>83</v>
      </c>
      <c r="B23" s="11" t="s">
        <v>87</v>
      </c>
      <c r="C23" s="12"/>
      <c r="D23" s="11" t="s">
        <v>88</v>
      </c>
      <c r="E23" s="11" t="s">
        <v>89</v>
      </c>
      <c r="F23" s="18"/>
      <c r="G23" s="34">
        <f>SUM(G24:G26)</f>
        <v>0</v>
      </c>
      <c r="H23" s="35">
        <f>SUM(H24:H26)</f>
        <v>0</v>
      </c>
      <c r="I23" s="35">
        <f t="shared" ref="I23:N23" si="6">SUM(I24:I26)</f>
        <v>0</v>
      </c>
      <c r="J23" s="35">
        <f t="shared" si="6"/>
        <v>0</v>
      </c>
      <c r="K23" s="35">
        <f t="shared" si="6"/>
        <v>0</v>
      </c>
      <c r="L23" s="35">
        <f t="shared" si="6"/>
        <v>0</v>
      </c>
      <c r="M23" s="35">
        <f t="shared" si="6"/>
        <v>0</v>
      </c>
      <c r="N23" s="35">
        <f t="shared" si="6"/>
        <v>0</v>
      </c>
      <c r="O23" s="14" t="s">
        <v>55</v>
      </c>
      <c r="P23" s="15" t="s">
        <v>56</v>
      </c>
      <c r="Q23" s="14" t="s">
        <v>55</v>
      </c>
      <c r="R23" s="15" t="s">
        <v>56</v>
      </c>
      <c r="S23" s="14" t="s">
        <v>55</v>
      </c>
      <c r="T23" s="15" t="s">
        <v>56</v>
      </c>
      <c r="U23" s="14" t="s">
        <v>55</v>
      </c>
      <c r="V23" s="15" t="s">
        <v>56</v>
      </c>
    </row>
    <row r="24" spans="1:22" ht="29.4" thickBot="1" x14ac:dyDescent="0.35">
      <c r="A24" s="13" t="s">
        <v>83</v>
      </c>
      <c r="B24" s="10" t="s">
        <v>87</v>
      </c>
      <c r="C24" s="13" t="s">
        <v>90</v>
      </c>
      <c r="D24" s="13" t="s">
        <v>91</v>
      </c>
      <c r="E24" s="10"/>
      <c r="F24" s="13" t="s">
        <v>92</v>
      </c>
      <c r="G24" s="16">
        <v>0</v>
      </c>
      <c r="H24" s="17"/>
      <c r="I24" s="16"/>
      <c r="J24" s="17"/>
      <c r="K24" s="16"/>
      <c r="L24" s="17"/>
      <c r="M24" s="16"/>
      <c r="N24" s="17"/>
      <c r="O24" s="16"/>
      <c r="P24" s="17"/>
      <c r="Q24" s="16"/>
      <c r="R24" s="17"/>
      <c r="S24" s="16"/>
      <c r="T24" s="17"/>
      <c r="U24" s="16"/>
      <c r="V24" s="17"/>
    </row>
    <row r="25" spans="1:22" thickBot="1" x14ac:dyDescent="0.35">
      <c r="A25" s="13" t="s">
        <v>83</v>
      </c>
      <c r="B25" s="10" t="s">
        <v>87</v>
      </c>
      <c r="C25" s="13" t="s">
        <v>93</v>
      </c>
      <c r="D25" s="29" t="s">
        <v>94</v>
      </c>
      <c r="E25" s="13"/>
      <c r="F25" s="13" t="s">
        <v>95</v>
      </c>
      <c r="G25" s="16">
        <v>0</v>
      </c>
      <c r="H25" s="17"/>
      <c r="I25" s="16"/>
      <c r="J25" s="17"/>
      <c r="K25" s="16"/>
      <c r="L25" s="17"/>
      <c r="M25" s="16"/>
      <c r="N25" s="17"/>
      <c r="O25" s="16"/>
      <c r="P25" s="17"/>
      <c r="Q25" s="16"/>
      <c r="R25" s="17"/>
      <c r="S25" s="16"/>
      <c r="T25" s="17"/>
      <c r="U25" s="16"/>
      <c r="V25" s="17"/>
    </row>
    <row r="26" spans="1:22" thickBot="1" x14ac:dyDescent="0.35">
      <c r="A26" s="13" t="s">
        <v>83</v>
      </c>
      <c r="B26" s="10" t="s">
        <v>87</v>
      </c>
      <c r="C26" s="13" t="s">
        <v>96</v>
      </c>
      <c r="D26" s="13" t="s">
        <v>97</v>
      </c>
      <c r="E26" s="13"/>
      <c r="F26" s="13" t="s">
        <v>98</v>
      </c>
      <c r="G26" s="16">
        <v>0</v>
      </c>
      <c r="H26" s="17"/>
      <c r="I26" s="16"/>
      <c r="J26" s="17"/>
      <c r="K26" s="16"/>
      <c r="L26" s="17"/>
      <c r="M26" s="16"/>
      <c r="N26" s="17"/>
      <c r="O26" s="16"/>
      <c r="P26" s="17"/>
      <c r="Q26" s="16"/>
      <c r="R26" s="17"/>
      <c r="S26" s="16"/>
      <c r="T26" s="17"/>
      <c r="U26" s="16"/>
      <c r="V26" s="17"/>
    </row>
    <row r="27" spans="1:22" thickBot="1" x14ac:dyDescent="0.35">
      <c r="A27" s="13" t="s">
        <v>83</v>
      </c>
      <c r="B27" s="10" t="s">
        <v>87</v>
      </c>
      <c r="C27" s="13" t="s">
        <v>99</v>
      </c>
      <c r="D27" s="13" t="s">
        <v>100</v>
      </c>
      <c r="E27" s="10"/>
      <c r="F27" s="13" t="s">
        <v>101</v>
      </c>
      <c r="G27" s="16">
        <v>0</v>
      </c>
      <c r="H27" s="17"/>
      <c r="I27" s="16"/>
      <c r="J27" s="17"/>
      <c r="K27" s="16"/>
      <c r="L27" s="17"/>
      <c r="M27" s="16"/>
      <c r="N27" s="17"/>
      <c r="O27" s="16"/>
      <c r="P27" s="17"/>
      <c r="Q27" s="16"/>
      <c r="R27" s="17"/>
      <c r="S27" s="16"/>
      <c r="T27" s="17"/>
      <c r="U27" s="16"/>
      <c r="V27" s="17"/>
    </row>
    <row r="28" spans="1:22" s="49" customFormat="1" ht="31.2" thickBot="1" x14ac:dyDescent="0.35">
      <c r="A28" s="13" t="s">
        <v>83</v>
      </c>
      <c r="B28" s="11" t="s">
        <v>102</v>
      </c>
      <c r="C28" s="11"/>
      <c r="D28" s="11" t="s">
        <v>103</v>
      </c>
      <c r="E28" s="11" t="s">
        <v>89</v>
      </c>
      <c r="F28" s="18"/>
      <c r="G28" s="34">
        <f>SUM(G29:G30)</f>
        <v>19200</v>
      </c>
      <c r="H28" s="34">
        <f>SUM(H29:H30)</f>
        <v>16000</v>
      </c>
      <c r="I28" s="34">
        <f t="shared" ref="I28:N28" si="7">SUM(I29:I30)</f>
        <v>19584</v>
      </c>
      <c r="J28" s="34">
        <f t="shared" si="7"/>
        <v>16320</v>
      </c>
      <c r="K28" s="34">
        <f t="shared" si="7"/>
        <v>19975.68</v>
      </c>
      <c r="L28" s="34">
        <f t="shared" si="7"/>
        <v>16646.400000000001</v>
      </c>
      <c r="M28" s="34">
        <f t="shared" si="7"/>
        <v>20375.193599999999</v>
      </c>
      <c r="N28" s="34">
        <f t="shared" si="7"/>
        <v>16979.328000000001</v>
      </c>
      <c r="O28" s="47" t="s">
        <v>55</v>
      </c>
      <c r="P28" s="48" t="s">
        <v>56</v>
      </c>
      <c r="Q28" s="47" t="s">
        <v>55</v>
      </c>
      <c r="R28" s="48" t="s">
        <v>56</v>
      </c>
      <c r="S28" s="47" t="s">
        <v>55</v>
      </c>
      <c r="T28" s="48" t="s">
        <v>56</v>
      </c>
      <c r="U28" s="47" t="s">
        <v>55</v>
      </c>
      <c r="V28" s="48" t="s">
        <v>56</v>
      </c>
    </row>
    <row r="29" spans="1:22" s="49" customFormat="1" ht="43.8" thickBot="1" x14ac:dyDescent="0.35">
      <c r="A29" s="13" t="s">
        <v>83</v>
      </c>
      <c r="B29" s="10" t="s">
        <v>102</v>
      </c>
      <c r="C29" s="13" t="s">
        <v>104</v>
      </c>
      <c r="D29" s="10" t="s">
        <v>105</v>
      </c>
      <c r="E29" s="13"/>
      <c r="F29" s="13" t="s">
        <v>106</v>
      </c>
      <c r="G29" s="44">
        <v>0</v>
      </c>
      <c r="H29" s="17"/>
      <c r="I29" s="16"/>
      <c r="J29" s="17"/>
      <c r="K29" s="16"/>
      <c r="L29" s="17"/>
      <c r="M29" s="16"/>
      <c r="N29" s="17"/>
      <c r="O29" s="16"/>
      <c r="P29" s="17"/>
      <c r="Q29" s="16"/>
      <c r="R29" s="17"/>
      <c r="S29" s="16"/>
      <c r="T29" s="17"/>
      <c r="U29" s="16"/>
      <c r="V29" s="17"/>
    </row>
    <row r="30" spans="1:22" s="49" customFormat="1" ht="29.4" thickBot="1" x14ac:dyDescent="0.35">
      <c r="A30" s="13" t="s">
        <v>83</v>
      </c>
      <c r="B30" s="10" t="s">
        <v>102</v>
      </c>
      <c r="C30" s="13" t="s">
        <v>107</v>
      </c>
      <c r="D30" s="13" t="s">
        <v>108</v>
      </c>
      <c r="E30" s="13"/>
      <c r="F30" s="13" t="s">
        <v>109</v>
      </c>
      <c r="G30" s="44">
        <v>19200</v>
      </c>
      <c r="H30" s="17">
        <v>16000</v>
      </c>
      <c r="I30" s="16">
        <f t="shared" ref="I30:N30" si="8">G30+(G30*0.02)</f>
        <v>19584</v>
      </c>
      <c r="J30" s="16">
        <f t="shared" si="8"/>
        <v>16320</v>
      </c>
      <c r="K30" s="16">
        <f t="shared" si="8"/>
        <v>19975.68</v>
      </c>
      <c r="L30" s="16">
        <f t="shared" si="8"/>
        <v>16646.400000000001</v>
      </c>
      <c r="M30" s="16">
        <f t="shared" si="8"/>
        <v>20375.193599999999</v>
      </c>
      <c r="N30" s="16">
        <f t="shared" si="8"/>
        <v>16979.328000000001</v>
      </c>
      <c r="O30" s="16"/>
      <c r="P30" s="17"/>
      <c r="Q30" s="16"/>
      <c r="R30" s="17"/>
      <c r="S30" s="16"/>
      <c r="T30" s="17"/>
      <c r="U30" s="16"/>
      <c r="V30" s="17"/>
    </row>
    <row r="31" spans="1:22" ht="31.2" thickBot="1" x14ac:dyDescent="0.35">
      <c r="A31" s="10" t="s">
        <v>83</v>
      </c>
      <c r="B31" s="11" t="s">
        <v>110</v>
      </c>
      <c r="C31" s="12"/>
      <c r="D31" s="11" t="s">
        <v>111</v>
      </c>
      <c r="E31" s="11" t="s">
        <v>112</v>
      </c>
      <c r="F31" s="18"/>
      <c r="G31" s="34">
        <f>SUM(G32:G39)</f>
        <v>4500</v>
      </c>
      <c r="H31" s="35">
        <f>SUM(H32:H39)</f>
        <v>0</v>
      </c>
      <c r="I31" s="35">
        <f t="shared" ref="I31:N31" si="9">SUM(I32:I39)</f>
        <v>4590</v>
      </c>
      <c r="J31" s="35">
        <f t="shared" si="9"/>
        <v>0</v>
      </c>
      <c r="K31" s="35">
        <f t="shared" si="9"/>
        <v>4681.8</v>
      </c>
      <c r="L31" s="35">
        <f t="shared" si="9"/>
        <v>0</v>
      </c>
      <c r="M31" s="35">
        <f t="shared" si="9"/>
        <v>4775.4360000000006</v>
      </c>
      <c r="N31" s="35">
        <f t="shared" si="9"/>
        <v>0</v>
      </c>
      <c r="O31" s="14" t="s">
        <v>55</v>
      </c>
      <c r="P31" s="15" t="s">
        <v>56</v>
      </c>
      <c r="Q31" s="14" t="s">
        <v>55</v>
      </c>
      <c r="R31" s="15" t="s">
        <v>56</v>
      </c>
      <c r="S31" s="14" t="s">
        <v>55</v>
      </c>
      <c r="T31" s="15" t="s">
        <v>56</v>
      </c>
      <c r="U31" s="14" t="s">
        <v>55</v>
      </c>
      <c r="V31" s="15" t="s">
        <v>56</v>
      </c>
    </row>
    <row r="32" spans="1:22" thickBot="1" x14ac:dyDescent="0.35">
      <c r="A32" s="10" t="s">
        <v>83</v>
      </c>
      <c r="B32" s="10" t="s">
        <v>110</v>
      </c>
      <c r="C32" s="13" t="s">
        <v>113</v>
      </c>
      <c r="D32" s="10" t="s">
        <v>114</v>
      </c>
      <c r="E32" s="13"/>
      <c r="F32" s="13" t="s">
        <v>115</v>
      </c>
      <c r="G32" s="44">
        <v>0</v>
      </c>
      <c r="H32" s="17"/>
      <c r="I32" s="16"/>
      <c r="J32" s="17"/>
      <c r="K32" s="16"/>
      <c r="L32" s="17"/>
      <c r="M32" s="16"/>
      <c r="N32" s="17"/>
      <c r="O32" s="16"/>
      <c r="P32" s="17"/>
      <c r="Q32" s="16"/>
      <c r="R32" s="17"/>
      <c r="S32" s="16"/>
      <c r="T32" s="17"/>
      <c r="U32" s="16"/>
      <c r="V32" s="17"/>
    </row>
    <row r="33" spans="1:22" thickBot="1" x14ac:dyDescent="0.35">
      <c r="A33" s="10" t="s">
        <v>83</v>
      </c>
      <c r="B33" s="10" t="s">
        <v>110</v>
      </c>
      <c r="C33" s="13" t="s">
        <v>116</v>
      </c>
      <c r="D33" s="10" t="s">
        <v>117</v>
      </c>
      <c r="E33" s="13"/>
      <c r="F33" s="13" t="s">
        <v>118</v>
      </c>
      <c r="G33" s="44">
        <v>1000</v>
      </c>
      <c r="H33" s="17"/>
      <c r="I33" s="16">
        <f t="shared" ref="I33:I39" si="10">G33+(G33*0.02)</f>
        <v>1020</v>
      </c>
      <c r="J33" s="17"/>
      <c r="K33" s="16">
        <f t="shared" ref="K33:K39" si="11">I33+(I33*0.02)</f>
        <v>1040.4000000000001</v>
      </c>
      <c r="L33" s="17"/>
      <c r="M33" s="16">
        <f t="shared" ref="M33:M39" si="12">K33+(K33*0.02)</f>
        <v>1061.2080000000001</v>
      </c>
      <c r="N33" s="17"/>
      <c r="O33" s="16"/>
      <c r="P33" s="17"/>
      <c r="Q33" s="16"/>
      <c r="R33" s="17"/>
      <c r="S33" s="16"/>
      <c r="T33" s="17"/>
      <c r="U33" s="16"/>
      <c r="V33" s="17"/>
    </row>
    <row r="34" spans="1:22" thickBot="1" x14ac:dyDescent="0.35">
      <c r="A34" s="10" t="s">
        <v>83</v>
      </c>
      <c r="B34" s="10" t="s">
        <v>110</v>
      </c>
      <c r="C34" s="13" t="s">
        <v>119</v>
      </c>
      <c r="D34" s="30" t="s">
        <v>120</v>
      </c>
      <c r="E34" s="10"/>
      <c r="F34" s="13" t="s">
        <v>121</v>
      </c>
      <c r="G34" s="44">
        <v>2000</v>
      </c>
      <c r="H34" s="17"/>
      <c r="I34" s="16">
        <f t="shared" si="10"/>
        <v>2040</v>
      </c>
      <c r="J34" s="17"/>
      <c r="K34" s="16">
        <f t="shared" si="11"/>
        <v>2080.8000000000002</v>
      </c>
      <c r="L34" s="17"/>
      <c r="M34" s="16">
        <f t="shared" si="12"/>
        <v>2122.4160000000002</v>
      </c>
      <c r="N34" s="17"/>
      <c r="O34" s="16"/>
      <c r="P34" s="17"/>
      <c r="Q34" s="16"/>
      <c r="R34" s="17"/>
      <c r="S34" s="16"/>
      <c r="T34" s="17"/>
      <c r="U34" s="16"/>
      <c r="V34" s="17"/>
    </row>
    <row r="35" spans="1:22" thickBot="1" x14ac:dyDescent="0.35">
      <c r="A35" s="10" t="s">
        <v>83</v>
      </c>
      <c r="B35" s="10" t="s">
        <v>110</v>
      </c>
      <c r="C35" s="13" t="s">
        <v>122</v>
      </c>
      <c r="D35" s="10" t="s">
        <v>123</v>
      </c>
      <c r="E35" s="13"/>
      <c r="F35" s="13" t="s">
        <v>124</v>
      </c>
      <c r="G35" s="44">
        <v>0</v>
      </c>
      <c r="H35" s="17"/>
      <c r="I35" s="16">
        <f t="shared" si="10"/>
        <v>0</v>
      </c>
      <c r="J35" s="17"/>
      <c r="K35" s="16">
        <f t="shared" si="11"/>
        <v>0</v>
      </c>
      <c r="L35" s="17"/>
      <c r="M35" s="16">
        <f t="shared" si="12"/>
        <v>0</v>
      </c>
      <c r="N35" s="17"/>
      <c r="O35" s="16"/>
      <c r="P35" s="17"/>
      <c r="Q35" s="16"/>
      <c r="R35" s="17"/>
      <c r="S35" s="16"/>
      <c r="T35" s="17"/>
      <c r="U35" s="16"/>
      <c r="V35" s="17"/>
    </row>
    <row r="36" spans="1:22" thickBot="1" x14ac:dyDescent="0.35">
      <c r="A36" s="10" t="s">
        <v>83</v>
      </c>
      <c r="B36" s="10" t="s">
        <v>110</v>
      </c>
      <c r="C36" s="13" t="s">
        <v>125</v>
      </c>
      <c r="D36" s="30" t="s">
        <v>126</v>
      </c>
      <c r="E36" s="13"/>
      <c r="F36" s="13" t="s">
        <v>127</v>
      </c>
      <c r="G36" s="44">
        <v>1000</v>
      </c>
      <c r="H36" s="17"/>
      <c r="I36" s="16">
        <f t="shared" si="10"/>
        <v>1020</v>
      </c>
      <c r="J36" s="17"/>
      <c r="K36" s="16">
        <f t="shared" si="11"/>
        <v>1040.4000000000001</v>
      </c>
      <c r="L36" s="17"/>
      <c r="M36" s="16">
        <f t="shared" si="12"/>
        <v>1061.2080000000001</v>
      </c>
      <c r="N36" s="17"/>
      <c r="O36" s="16"/>
      <c r="P36" s="17"/>
      <c r="Q36" s="16"/>
      <c r="R36" s="17"/>
      <c r="S36" s="16"/>
      <c r="T36" s="17"/>
      <c r="U36" s="16"/>
      <c r="V36" s="17"/>
    </row>
    <row r="37" spans="1:22" thickBot="1" x14ac:dyDescent="0.35">
      <c r="A37" s="10" t="s">
        <v>83</v>
      </c>
      <c r="B37" s="10" t="s">
        <v>110</v>
      </c>
      <c r="C37" s="13" t="s">
        <v>128</v>
      </c>
      <c r="D37" s="10" t="s">
        <v>129</v>
      </c>
      <c r="E37" s="13"/>
      <c r="F37" s="13" t="s">
        <v>130</v>
      </c>
      <c r="G37" s="44">
        <v>0</v>
      </c>
      <c r="H37" s="17"/>
      <c r="I37" s="16">
        <f t="shared" si="10"/>
        <v>0</v>
      </c>
      <c r="J37" s="17"/>
      <c r="K37" s="16">
        <f t="shared" si="11"/>
        <v>0</v>
      </c>
      <c r="L37" s="17"/>
      <c r="M37" s="16">
        <f t="shared" si="12"/>
        <v>0</v>
      </c>
      <c r="N37" s="17"/>
      <c r="O37" s="16"/>
      <c r="P37" s="17"/>
      <c r="Q37" s="16"/>
      <c r="R37" s="17"/>
      <c r="S37" s="16"/>
      <c r="T37" s="17"/>
      <c r="U37" s="16"/>
      <c r="V37" s="17"/>
    </row>
    <row r="38" spans="1:22" thickBot="1" x14ac:dyDescent="0.35">
      <c r="A38" s="10" t="s">
        <v>83</v>
      </c>
      <c r="B38" s="10" t="s">
        <v>110</v>
      </c>
      <c r="C38" s="13" t="s">
        <v>131</v>
      </c>
      <c r="D38" s="10" t="s">
        <v>132</v>
      </c>
      <c r="E38" s="13"/>
      <c r="F38" s="13" t="s">
        <v>133</v>
      </c>
      <c r="G38" s="44">
        <v>0</v>
      </c>
      <c r="H38" s="17"/>
      <c r="I38" s="16">
        <f t="shared" si="10"/>
        <v>0</v>
      </c>
      <c r="J38" s="17"/>
      <c r="K38" s="16">
        <f t="shared" si="11"/>
        <v>0</v>
      </c>
      <c r="L38" s="17"/>
      <c r="M38" s="16">
        <f t="shared" si="12"/>
        <v>0</v>
      </c>
      <c r="N38" s="17"/>
      <c r="O38" s="16"/>
      <c r="P38" s="17"/>
      <c r="Q38" s="16"/>
      <c r="R38" s="17"/>
      <c r="S38" s="16"/>
      <c r="T38" s="17"/>
      <c r="U38" s="16"/>
      <c r="V38" s="17"/>
    </row>
    <row r="39" spans="1:22" thickBot="1" x14ac:dyDescent="0.35">
      <c r="A39" s="10" t="s">
        <v>83</v>
      </c>
      <c r="B39" s="10" t="s">
        <v>110</v>
      </c>
      <c r="C39" s="13" t="s">
        <v>134</v>
      </c>
      <c r="D39" s="10" t="s">
        <v>135</v>
      </c>
      <c r="E39" s="10"/>
      <c r="F39" s="13" t="s">
        <v>136</v>
      </c>
      <c r="G39" s="44">
        <v>500</v>
      </c>
      <c r="H39" s="17"/>
      <c r="I39" s="16">
        <f t="shared" si="10"/>
        <v>510</v>
      </c>
      <c r="J39" s="17"/>
      <c r="K39" s="16">
        <f t="shared" si="11"/>
        <v>520.20000000000005</v>
      </c>
      <c r="L39" s="17"/>
      <c r="M39" s="16">
        <f t="shared" si="12"/>
        <v>530.60400000000004</v>
      </c>
      <c r="N39" s="17"/>
      <c r="O39" s="16"/>
      <c r="P39" s="17"/>
      <c r="Q39" s="16"/>
      <c r="R39" s="17"/>
      <c r="S39" s="16"/>
      <c r="T39" s="17"/>
      <c r="U39" s="16"/>
      <c r="V39" s="17"/>
    </row>
    <row r="40" spans="1:22" ht="31.2" thickBot="1" x14ac:dyDescent="0.35">
      <c r="A40" s="10" t="s">
        <v>83</v>
      </c>
      <c r="B40" s="11" t="s">
        <v>137</v>
      </c>
      <c r="C40" s="18"/>
      <c r="D40" s="11" t="s">
        <v>138</v>
      </c>
      <c r="E40" s="11"/>
      <c r="F40" s="18"/>
      <c r="G40" s="34">
        <f>SUM(G41:G45)</f>
        <v>3500</v>
      </c>
      <c r="H40" s="35">
        <f>SUM(H41:H45)</f>
        <v>0</v>
      </c>
      <c r="I40" s="35">
        <f t="shared" ref="I40:N40" si="13">SUM(I41:I45)</f>
        <v>3570</v>
      </c>
      <c r="J40" s="35">
        <f t="shared" si="13"/>
        <v>0</v>
      </c>
      <c r="K40" s="35">
        <f t="shared" si="13"/>
        <v>3641.3999999999996</v>
      </c>
      <c r="L40" s="35">
        <f t="shared" si="13"/>
        <v>0</v>
      </c>
      <c r="M40" s="35">
        <f t="shared" si="13"/>
        <v>3714.2280000000001</v>
      </c>
      <c r="N40" s="35">
        <f t="shared" si="13"/>
        <v>0</v>
      </c>
      <c r="O40" s="14" t="s">
        <v>72</v>
      </c>
      <c r="P40" s="15" t="s">
        <v>73</v>
      </c>
      <c r="Q40" s="14" t="s">
        <v>72</v>
      </c>
      <c r="R40" s="15" t="s">
        <v>73</v>
      </c>
      <c r="S40" s="14" t="s">
        <v>72</v>
      </c>
      <c r="T40" s="15" t="s">
        <v>73</v>
      </c>
      <c r="U40" s="14" t="s">
        <v>72</v>
      </c>
      <c r="V40" s="15" t="s">
        <v>73</v>
      </c>
    </row>
    <row r="41" spans="1:22" thickBot="1" x14ac:dyDescent="0.35">
      <c r="A41" s="10" t="s">
        <v>83</v>
      </c>
      <c r="B41" s="10" t="s">
        <v>137</v>
      </c>
      <c r="C41" s="13" t="s">
        <v>139</v>
      </c>
      <c r="D41" s="10" t="s">
        <v>140</v>
      </c>
      <c r="E41" s="13"/>
      <c r="F41" s="13" t="s">
        <v>141</v>
      </c>
      <c r="G41" s="44">
        <v>0</v>
      </c>
      <c r="H41" s="17"/>
      <c r="I41" s="16">
        <f>G41+(G41*0.02)</f>
        <v>0</v>
      </c>
      <c r="J41" s="17"/>
      <c r="K41" s="16">
        <f>I41+(I41*0.02)</f>
        <v>0</v>
      </c>
      <c r="L41" s="17"/>
      <c r="M41" s="16">
        <f>K41+(K41*0.02)</f>
        <v>0</v>
      </c>
      <c r="N41" s="17"/>
      <c r="O41" s="16"/>
      <c r="P41" s="17"/>
      <c r="Q41" s="16"/>
      <c r="R41" s="17"/>
      <c r="S41" s="16"/>
      <c r="T41" s="17"/>
      <c r="U41" s="16"/>
      <c r="V41" s="17"/>
    </row>
    <row r="42" spans="1:22" ht="29.4" thickBot="1" x14ac:dyDescent="0.35">
      <c r="A42" s="10" t="s">
        <v>83</v>
      </c>
      <c r="B42" s="10" t="s">
        <v>137</v>
      </c>
      <c r="C42" s="13" t="s">
        <v>142</v>
      </c>
      <c r="D42" s="10" t="s">
        <v>143</v>
      </c>
      <c r="E42" s="13"/>
      <c r="F42" s="13" t="s">
        <v>144</v>
      </c>
      <c r="G42" s="44">
        <v>3000</v>
      </c>
      <c r="H42" s="17"/>
      <c r="I42" s="16">
        <f>G42+(G42*0.02)</f>
        <v>3060</v>
      </c>
      <c r="J42" s="17"/>
      <c r="K42" s="16">
        <f>I42+(I42*0.02)</f>
        <v>3121.2</v>
      </c>
      <c r="L42" s="17"/>
      <c r="M42" s="16">
        <f>K42+(K42*0.02)</f>
        <v>3183.6239999999998</v>
      </c>
      <c r="N42" s="17"/>
      <c r="O42" s="16"/>
      <c r="P42" s="17"/>
      <c r="Q42" s="16"/>
      <c r="R42" s="17"/>
      <c r="S42" s="16"/>
      <c r="T42" s="17"/>
      <c r="U42" s="16"/>
      <c r="V42" s="17"/>
    </row>
    <row r="43" spans="1:22" ht="29.4" thickBot="1" x14ac:dyDescent="0.35">
      <c r="A43" s="10" t="s">
        <v>83</v>
      </c>
      <c r="B43" s="10" t="s">
        <v>137</v>
      </c>
      <c r="C43" s="13" t="s">
        <v>145</v>
      </c>
      <c r="D43" s="13" t="s">
        <v>146</v>
      </c>
      <c r="E43" s="13"/>
      <c r="F43" s="13" t="s">
        <v>147</v>
      </c>
      <c r="G43" s="44">
        <v>500</v>
      </c>
      <c r="H43" s="17"/>
      <c r="I43" s="16">
        <f>G43+(G43*0.02)</f>
        <v>510</v>
      </c>
      <c r="J43" s="17"/>
      <c r="K43" s="16">
        <f>I43+(I43*0.02)</f>
        <v>520.20000000000005</v>
      </c>
      <c r="L43" s="17"/>
      <c r="M43" s="16">
        <f>K43+(K43*0.02)</f>
        <v>530.60400000000004</v>
      </c>
      <c r="N43" s="17"/>
      <c r="O43" s="16"/>
      <c r="P43" s="17"/>
      <c r="Q43" s="16"/>
      <c r="R43" s="17"/>
      <c r="S43" s="16"/>
      <c r="T43" s="17"/>
      <c r="U43" s="16"/>
      <c r="V43" s="17"/>
    </row>
    <row r="44" spans="1:22" ht="43.8" thickBot="1" x14ac:dyDescent="0.35">
      <c r="A44" s="10" t="s">
        <v>83</v>
      </c>
      <c r="B44" s="10" t="s">
        <v>137</v>
      </c>
      <c r="C44" s="13" t="s">
        <v>148</v>
      </c>
      <c r="D44" s="29" t="s">
        <v>149</v>
      </c>
      <c r="E44" s="13"/>
      <c r="F44" s="13" t="s">
        <v>150</v>
      </c>
      <c r="G44" s="44">
        <v>0</v>
      </c>
      <c r="H44" s="17"/>
      <c r="I44" s="16">
        <f>G44+(G44*0.02)</f>
        <v>0</v>
      </c>
      <c r="J44" s="17"/>
      <c r="K44" s="16">
        <f>I44+(I44*0.02)</f>
        <v>0</v>
      </c>
      <c r="L44" s="17"/>
      <c r="M44" s="16">
        <f>K44+(K44*0.02)</f>
        <v>0</v>
      </c>
      <c r="N44" s="17"/>
      <c r="O44" s="16"/>
      <c r="P44" s="17"/>
      <c r="Q44" s="16"/>
      <c r="R44" s="17"/>
      <c r="S44" s="16"/>
      <c r="T44" s="17"/>
      <c r="U44" s="16"/>
      <c r="V44" s="17"/>
    </row>
    <row r="45" spans="1:22" thickBot="1" x14ac:dyDescent="0.35">
      <c r="A45" s="10" t="s">
        <v>83</v>
      </c>
      <c r="B45" s="10" t="s">
        <v>137</v>
      </c>
      <c r="C45" s="13" t="s">
        <v>151</v>
      </c>
      <c r="D45" s="13" t="s">
        <v>152</v>
      </c>
      <c r="E45" s="13"/>
      <c r="F45" s="13" t="s">
        <v>153</v>
      </c>
      <c r="G45" s="44">
        <v>0</v>
      </c>
      <c r="H45" s="17"/>
      <c r="I45" s="16">
        <f>G45+(G45*0.02)</f>
        <v>0</v>
      </c>
      <c r="J45" s="17"/>
      <c r="K45" s="16">
        <f>I45+(I45*0.02)</f>
        <v>0</v>
      </c>
      <c r="L45" s="17"/>
      <c r="M45" s="16">
        <f>K45+(K45*0.02)</f>
        <v>0</v>
      </c>
      <c r="N45" s="17"/>
      <c r="O45" s="16"/>
      <c r="P45" s="17"/>
      <c r="Q45" s="16"/>
      <c r="R45" s="17"/>
      <c r="S45" s="16"/>
      <c r="T45" s="17"/>
      <c r="U45" s="16"/>
      <c r="V45" s="17"/>
    </row>
    <row r="46" spans="1:22" ht="31.2" thickBot="1" x14ac:dyDescent="0.35">
      <c r="A46" s="10" t="s">
        <v>83</v>
      </c>
      <c r="B46" s="11" t="s">
        <v>154</v>
      </c>
      <c r="C46" s="18"/>
      <c r="D46" s="11" t="s">
        <v>155</v>
      </c>
      <c r="E46" s="11"/>
      <c r="F46" s="18"/>
      <c r="G46" s="34">
        <f>SUM(G47:G48)</f>
        <v>750</v>
      </c>
      <c r="H46" s="34">
        <f>SUM(H47:H48)</f>
        <v>0</v>
      </c>
      <c r="I46" s="34">
        <f t="shared" ref="I46:N46" si="14">SUM(I47:I48)</f>
        <v>765</v>
      </c>
      <c r="J46" s="34">
        <f t="shared" si="14"/>
        <v>0</v>
      </c>
      <c r="K46" s="34">
        <f t="shared" si="14"/>
        <v>780.3</v>
      </c>
      <c r="L46" s="34">
        <f t="shared" si="14"/>
        <v>0</v>
      </c>
      <c r="M46" s="34">
        <f t="shared" si="14"/>
        <v>795.90599999999995</v>
      </c>
      <c r="N46" s="34">
        <f t="shared" si="14"/>
        <v>0</v>
      </c>
      <c r="O46" s="14" t="s">
        <v>72</v>
      </c>
      <c r="P46" s="15" t="s">
        <v>73</v>
      </c>
      <c r="Q46" s="14" t="s">
        <v>72</v>
      </c>
      <c r="R46" s="15" t="s">
        <v>73</v>
      </c>
      <c r="S46" s="14" t="s">
        <v>72</v>
      </c>
      <c r="T46" s="15" t="s">
        <v>73</v>
      </c>
      <c r="U46" s="14" t="s">
        <v>72</v>
      </c>
      <c r="V46" s="15" t="s">
        <v>73</v>
      </c>
    </row>
    <row r="47" spans="1:22" thickBot="1" x14ac:dyDescent="0.35">
      <c r="A47" s="10" t="s">
        <v>83</v>
      </c>
      <c r="B47" s="10" t="s">
        <v>154</v>
      </c>
      <c r="C47" s="13" t="s">
        <v>156</v>
      </c>
      <c r="D47" s="13" t="s">
        <v>157</v>
      </c>
      <c r="E47" s="10"/>
      <c r="F47" s="13" t="s">
        <v>158</v>
      </c>
      <c r="G47" s="44">
        <v>750</v>
      </c>
      <c r="H47" s="17"/>
      <c r="I47" s="16">
        <f>G47+(G47*0.02)</f>
        <v>765</v>
      </c>
      <c r="J47" s="17"/>
      <c r="K47" s="16">
        <f>I47+(I47*0.02)</f>
        <v>780.3</v>
      </c>
      <c r="L47" s="17"/>
      <c r="M47" s="16">
        <f>K47+(K47*0.02)</f>
        <v>795.90599999999995</v>
      </c>
      <c r="N47" s="17"/>
      <c r="O47" s="16"/>
      <c r="P47" s="17"/>
      <c r="Q47" s="16"/>
      <c r="R47" s="17"/>
      <c r="S47" s="16"/>
      <c r="T47" s="17"/>
      <c r="U47" s="16"/>
      <c r="V47" s="17"/>
    </row>
    <row r="48" spans="1:22" thickBot="1" x14ac:dyDescent="0.35">
      <c r="A48" s="10" t="s">
        <v>83</v>
      </c>
      <c r="B48" s="10" t="s">
        <v>154</v>
      </c>
      <c r="C48" s="13" t="s">
        <v>159</v>
      </c>
      <c r="D48" s="13" t="s">
        <v>160</v>
      </c>
      <c r="E48" s="13"/>
      <c r="F48" s="13" t="s">
        <v>161</v>
      </c>
      <c r="G48" s="44">
        <v>0</v>
      </c>
      <c r="H48" s="17"/>
      <c r="I48" s="16"/>
      <c r="J48" s="17"/>
      <c r="K48" s="16"/>
      <c r="L48" s="17"/>
      <c r="M48" s="16"/>
      <c r="N48" s="17"/>
      <c r="O48" s="16"/>
      <c r="P48" s="17"/>
      <c r="Q48" s="16"/>
      <c r="R48" s="17"/>
      <c r="S48" s="16"/>
      <c r="T48" s="17"/>
      <c r="U48" s="16"/>
      <c r="V48" s="17"/>
    </row>
    <row r="49" spans="1:22" ht="31.2" thickBot="1" x14ac:dyDescent="0.35">
      <c r="A49" s="6" t="s">
        <v>162</v>
      </c>
      <c r="B49" s="7"/>
      <c r="C49" s="7"/>
      <c r="D49" s="6" t="s">
        <v>163</v>
      </c>
      <c r="E49" s="31"/>
      <c r="F49" s="31"/>
      <c r="G49" s="32">
        <f>G50+G53+G65+G67</f>
        <v>19960</v>
      </c>
      <c r="H49" s="33">
        <f>H50+H53+H65+H67</f>
        <v>0</v>
      </c>
      <c r="I49" s="33">
        <f t="shared" ref="I49:N49" si="15">I50+I53+I65+I67</f>
        <v>20359.2</v>
      </c>
      <c r="J49" s="33">
        <f t="shared" si="15"/>
        <v>0</v>
      </c>
      <c r="K49" s="33">
        <f t="shared" si="15"/>
        <v>20766.383999999998</v>
      </c>
      <c r="L49" s="33">
        <f t="shared" si="15"/>
        <v>0</v>
      </c>
      <c r="M49" s="33">
        <f t="shared" si="15"/>
        <v>21181.71168</v>
      </c>
      <c r="N49" s="33">
        <f t="shared" si="15"/>
        <v>0</v>
      </c>
      <c r="O49" s="8" t="s">
        <v>85</v>
      </c>
      <c r="P49" s="9" t="s">
        <v>86</v>
      </c>
      <c r="Q49" s="8" t="s">
        <v>85</v>
      </c>
      <c r="R49" s="9" t="s">
        <v>86</v>
      </c>
      <c r="S49" s="8" t="s">
        <v>85</v>
      </c>
      <c r="T49" s="9" t="s">
        <v>86</v>
      </c>
      <c r="U49" s="8" t="s">
        <v>85</v>
      </c>
      <c r="V49" s="9" t="s">
        <v>86</v>
      </c>
    </row>
    <row r="50" spans="1:22" ht="31.2" thickBot="1" x14ac:dyDescent="0.35">
      <c r="A50" s="10" t="s">
        <v>162</v>
      </c>
      <c r="B50" s="11" t="s">
        <v>164</v>
      </c>
      <c r="C50" s="18"/>
      <c r="D50" s="11" t="s">
        <v>165</v>
      </c>
      <c r="E50" s="11" t="s">
        <v>166</v>
      </c>
      <c r="F50" s="18"/>
      <c r="G50" s="34">
        <f>SUM(G51:G52)</f>
        <v>500</v>
      </c>
      <c r="H50" s="35">
        <f>SUM(H51:H52)</f>
        <v>0</v>
      </c>
      <c r="I50" s="35">
        <f t="shared" ref="I50:N50" si="16">SUM(I51:I52)</f>
        <v>510</v>
      </c>
      <c r="J50" s="35">
        <f t="shared" si="16"/>
        <v>0</v>
      </c>
      <c r="K50" s="35">
        <f t="shared" si="16"/>
        <v>520.20000000000005</v>
      </c>
      <c r="L50" s="35">
        <f t="shared" si="16"/>
        <v>0</v>
      </c>
      <c r="M50" s="35">
        <f t="shared" si="16"/>
        <v>530.60400000000004</v>
      </c>
      <c r="N50" s="35">
        <f t="shared" si="16"/>
        <v>0</v>
      </c>
      <c r="O50" s="14" t="s">
        <v>72</v>
      </c>
      <c r="P50" s="15" t="s">
        <v>73</v>
      </c>
      <c r="Q50" s="14" t="s">
        <v>72</v>
      </c>
      <c r="R50" s="15" t="s">
        <v>73</v>
      </c>
      <c r="S50" s="14" t="s">
        <v>72</v>
      </c>
      <c r="T50" s="15" t="s">
        <v>73</v>
      </c>
      <c r="U50" s="14" t="s">
        <v>72</v>
      </c>
      <c r="V50" s="15" t="s">
        <v>73</v>
      </c>
    </row>
    <row r="51" spans="1:22" ht="29.4" thickBot="1" x14ac:dyDescent="0.35">
      <c r="A51" s="10" t="s">
        <v>162</v>
      </c>
      <c r="B51" s="10" t="s">
        <v>164</v>
      </c>
      <c r="C51" s="13" t="s">
        <v>167</v>
      </c>
      <c r="D51" s="13" t="s">
        <v>168</v>
      </c>
      <c r="E51" s="13"/>
      <c r="F51" s="13" t="s">
        <v>169</v>
      </c>
      <c r="G51" s="44">
        <v>500</v>
      </c>
      <c r="H51" s="17"/>
      <c r="I51" s="16">
        <f>G51+(G51*0.02)</f>
        <v>510</v>
      </c>
      <c r="J51" s="17"/>
      <c r="K51" s="16">
        <f>I51+(I51*0.02)</f>
        <v>520.20000000000005</v>
      </c>
      <c r="L51" s="17"/>
      <c r="M51" s="16">
        <f>K51+(K51*0.02)</f>
        <v>530.60400000000004</v>
      </c>
      <c r="N51" s="17"/>
      <c r="O51" s="16"/>
      <c r="P51" s="17"/>
      <c r="Q51" s="16"/>
      <c r="R51" s="17"/>
      <c r="S51" s="16"/>
      <c r="T51" s="17"/>
      <c r="U51" s="16"/>
      <c r="V51" s="17"/>
    </row>
    <row r="52" spans="1:22" ht="43.8" thickBot="1" x14ac:dyDescent="0.35">
      <c r="A52" s="10" t="s">
        <v>162</v>
      </c>
      <c r="B52" s="10" t="s">
        <v>164</v>
      </c>
      <c r="C52" s="13" t="s">
        <v>170</v>
      </c>
      <c r="D52" s="13" t="s">
        <v>171</v>
      </c>
      <c r="E52" s="13"/>
      <c r="F52" s="13" t="s">
        <v>172</v>
      </c>
      <c r="G52" s="44">
        <v>0</v>
      </c>
      <c r="H52" s="17"/>
      <c r="I52" s="16"/>
      <c r="J52" s="17"/>
      <c r="K52" s="16"/>
      <c r="L52" s="17"/>
      <c r="M52" s="16"/>
      <c r="N52" s="17"/>
      <c r="O52" s="16"/>
      <c r="P52" s="17"/>
      <c r="Q52" s="16"/>
      <c r="R52" s="17"/>
      <c r="S52" s="16"/>
      <c r="T52" s="17"/>
      <c r="U52" s="16"/>
      <c r="V52" s="17"/>
    </row>
    <row r="53" spans="1:22" ht="31.2" thickBot="1" x14ac:dyDescent="0.35">
      <c r="A53" s="10" t="s">
        <v>162</v>
      </c>
      <c r="B53" s="11" t="s">
        <v>173</v>
      </c>
      <c r="C53" s="18"/>
      <c r="D53" s="11" t="s">
        <v>174</v>
      </c>
      <c r="E53" s="11" t="s">
        <v>175</v>
      </c>
      <c r="F53" s="18"/>
      <c r="G53" s="34">
        <f>SUM(G54:G64)</f>
        <v>6710</v>
      </c>
      <c r="H53" s="35">
        <f>SUM(H54:H64)</f>
        <v>0</v>
      </c>
      <c r="I53" s="35">
        <f t="shared" ref="I53:M53" si="17">SUM(I54:I64)</f>
        <v>6844.2</v>
      </c>
      <c r="J53" s="35">
        <f t="shared" si="17"/>
        <v>0</v>
      </c>
      <c r="K53" s="35">
        <f t="shared" si="17"/>
        <v>6981.0839999999989</v>
      </c>
      <c r="L53" s="35">
        <f t="shared" si="17"/>
        <v>0</v>
      </c>
      <c r="M53" s="35">
        <f t="shared" si="17"/>
        <v>7120.7056800000009</v>
      </c>
      <c r="N53" s="35">
        <f>SUM(N54:N64)</f>
        <v>0</v>
      </c>
      <c r="O53" s="14" t="s">
        <v>72</v>
      </c>
      <c r="P53" s="15" t="s">
        <v>73</v>
      </c>
      <c r="Q53" s="14" t="s">
        <v>72</v>
      </c>
      <c r="R53" s="15" t="s">
        <v>73</v>
      </c>
      <c r="S53" s="14" t="s">
        <v>72</v>
      </c>
      <c r="T53" s="15" t="s">
        <v>73</v>
      </c>
      <c r="U53" s="14" t="s">
        <v>72</v>
      </c>
      <c r="V53" s="15" t="s">
        <v>73</v>
      </c>
    </row>
    <row r="54" spans="1:22" ht="29.4" thickBot="1" x14ac:dyDescent="0.35">
      <c r="A54" s="10" t="s">
        <v>162</v>
      </c>
      <c r="B54" s="10" t="s">
        <v>173</v>
      </c>
      <c r="C54" s="13" t="s">
        <v>176</v>
      </c>
      <c r="D54" s="10" t="s">
        <v>177</v>
      </c>
      <c r="E54" s="13"/>
      <c r="F54" s="13" t="s">
        <v>178</v>
      </c>
      <c r="G54" s="44">
        <v>3060</v>
      </c>
      <c r="H54" s="17"/>
      <c r="I54" s="16">
        <f t="shared" ref="I54:I64" si="18">G54+(G54*0.02)</f>
        <v>3121.2</v>
      </c>
      <c r="J54" s="17"/>
      <c r="K54" s="16">
        <f t="shared" ref="K54:K64" si="19">I54+(I54*0.02)</f>
        <v>3183.6239999999998</v>
      </c>
      <c r="L54" s="17"/>
      <c r="M54" s="16">
        <f t="shared" ref="M54:M64" si="20">K54+(K54*0.02)</f>
        <v>3247.29648</v>
      </c>
      <c r="N54" s="17"/>
      <c r="O54" s="16"/>
      <c r="P54" s="17"/>
      <c r="Q54" s="16"/>
      <c r="R54" s="17"/>
      <c r="S54" s="16"/>
      <c r="T54" s="17"/>
      <c r="U54" s="16"/>
      <c r="V54" s="17"/>
    </row>
    <row r="55" spans="1:22" thickBot="1" x14ac:dyDescent="0.35">
      <c r="A55" s="10" t="s">
        <v>162</v>
      </c>
      <c r="B55" s="10" t="s">
        <v>173</v>
      </c>
      <c r="C55" s="13" t="s">
        <v>179</v>
      </c>
      <c r="D55" s="10" t="s">
        <v>180</v>
      </c>
      <c r="E55" s="10"/>
      <c r="F55" s="13" t="s">
        <v>181</v>
      </c>
      <c r="G55" s="44">
        <v>500</v>
      </c>
      <c r="H55" s="17"/>
      <c r="I55" s="16">
        <f t="shared" si="18"/>
        <v>510</v>
      </c>
      <c r="J55" s="17"/>
      <c r="K55" s="16">
        <f t="shared" si="19"/>
        <v>520.20000000000005</v>
      </c>
      <c r="L55" s="17"/>
      <c r="M55" s="16">
        <f t="shared" si="20"/>
        <v>530.60400000000004</v>
      </c>
      <c r="N55" s="17"/>
      <c r="O55" s="16"/>
      <c r="P55" s="17"/>
      <c r="Q55" s="16"/>
      <c r="R55" s="17"/>
      <c r="S55" s="16"/>
      <c r="T55" s="17"/>
      <c r="U55" s="16"/>
      <c r="V55" s="17"/>
    </row>
    <row r="56" spans="1:22" thickBot="1" x14ac:dyDescent="0.35">
      <c r="A56" s="10" t="s">
        <v>162</v>
      </c>
      <c r="B56" s="10" t="s">
        <v>173</v>
      </c>
      <c r="C56" s="13" t="s">
        <v>182</v>
      </c>
      <c r="D56" s="13" t="s">
        <v>183</v>
      </c>
      <c r="E56" s="13"/>
      <c r="F56" s="13" t="s">
        <v>184</v>
      </c>
      <c r="G56" s="44">
        <v>500</v>
      </c>
      <c r="H56" s="17"/>
      <c r="I56" s="16">
        <f t="shared" si="18"/>
        <v>510</v>
      </c>
      <c r="J56" s="17"/>
      <c r="K56" s="16">
        <f t="shared" si="19"/>
        <v>520.20000000000005</v>
      </c>
      <c r="L56" s="17"/>
      <c r="M56" s="16">
        <f t="shared" si="20"/>
        <v>530.60400000000004</v>
      </c>
      <c r="N56" s="17"/>
      <c r="O56" s="16"/>
      <c r="P56" s="17"/>
      <c r="Q56" s="16"/>
      <c r="R56" s="17"/>
      <c r="S56" s="16"/>
      <c r="T56" s="17"/>
      <c r="U56" s="16"/>
      <c r="V56" s="17"/>
    </row>
    <row r="57" spans="1:22" thickBot="1" x14ac:dyDescent="0.35">
      <c r="A57" s="10" t="s">
        <v>162</v>
      </c>
      <c r="B57" s="10" t="s">
        <v>173</v>
      </c>
      <c r="C57" s="13" t="s">
        <v>185</v>
      </c>
      <c r="D57" s="10" t="s">
        <v>186</v>
      </c>
      <c r="E57" s="13"/>
      <c r="F57" s="13" t="s">
        <v>187</v>
      </c>
      <c r="G57" s="44">
        <v>1000</v>
      </c>
      <c r="H57" s="17"/>
      <c r="I57" s="16">
        <f t="shared" si="18"/>
        <v>1020</v>
      </c>
      <c r="J57" s="17"/>
      <c r="K57" s="16">
        <f t="shared" si="19"/>
        <v>1040.4000000000001</v>
      </c>
      <c r="L57" s="17"/>
      <c r="M57" s="16">
        <f t="shared" si="20"/>
        <v>1061.2080000000001</v>
      </c>
      <c r="N57" s="17"/>
      <c r="O57" s="16"/>
      <c r="P57" s="17"/>
      <c r="Q57" s="16"/>
      <c r="R57" s="17"/>
      <c r="S57" s="16"/>
      <c r="T57" s="17"/>
      <c r="U57" s="16"/>
      <c r="V57" s="17"/>
    </row>
    <row r="58" spans="1:22" ht="29.4" thickBot="1" x14ac:dyDescent="0.35">
      <c r="A58" s="10" t="s">
        <v>162</v>
      </c>
      <c r="B58" s="10" t="s">
        <v>173</v>
      </c>
      <c r="C58" s="13" t="s">
        <v>188</v>
      </c>
      <c r="D58" s="13" t="s">
        <v>189</v>
      </c>
      <c r="E58" s="10"/>
      <c r="F58" s="13" t="s">
        <v>190</v>
      </c>
      <c r="G58" s="44">
        <v>1000</v>
      </c>
      <c r="H58" s="17"/>
      <c r="I58" s="16">
        <f t="shared" si="18"/>
        <v>1020</v>
      </c>
      <c r="J58" s="17"/>
      <c r="K58" s="16">
        <f t="shared" si="19"/>
        <v>1040.4000000000001</v>
      </c>
      <c r="L58" s="17"/>
      <c r="M58" s="16">
        <f t="shared" si="20"/>
        <v>1061.2080000000001</v>
      </c>
      <c r="N58" s="17"/>
      <c r="O58" s="16"/>
      <c r="P58" s="17"/>
      <c r="Q58" s="16"/>
      <c r="R58" s="17"/>
      <c r="S58" s="16"/>
      <c r="T58" s="17"/>
      <c r="U58" s="16"/>
      <c r="V58" s="17"/>
    </row>
    <row r="59" spans="1:22" thickBot="1" x14ac:dyDescent="0.35">
      <c r="A59" s="10" t="s">
        <v>162</v>
      </c>
      <c r="B59" s="10" t="s">
        <v>173</v>
      </c>
      <c r="C59" s="13" t="s">
        <v>191</v>
      </c>
      <c r="D59" s="10" t="s">
        <v>192</v>
      </c>
      <c r="E59" s="13"/>
      <c r="F59" s="13" t="s">
        <v>193</v>
      </c>
      <c r="G59" s="44">
        <v>500</v>
      </c>
      <c r="H59" s="17"/>
      <c r="I59" s="16">
        <f t="shared" si="18"/>
        <v>510</v>
      </c>
      <c r="J59" s="17"/>
      <c r="K59" s="16">
        <f t="shared" si="19"/>
        <v>520.20000000000005</v>
      </c>
      <c r="L59" s="17"/>
      <c r="M59" s="16">
        <f t="shared" si="20"/>
        <v>530.60400000000004</v>
      </c>
      <c r="N59" s="17"/>
      <c r="O59" s="16"/>
      <c r="P59" s="17"/>
      <c r="Q59" s="16"/>
      <c r="R59" s="17"/>
      <c r="S59" s="16"/>
      <c r="T59" s="17"/>
      <c r="U59" s="16"/>
      <c r="V59" s="17"/>
    </row>
    <row r="60" spans="1:22" thickBot="1" x14ac:dyDescent="0.35">
      <c r="A60" s="10" t="s">
        <v>162</v>
      </c>
      <c r="B60" s="10" t="s">
        <v>173</v>
      </c>
      <c r="C60" s="13" t="s">
        <v>194</v>
      </c>
      <c r="D60" s="13" t="s">
        <v>195</v>
      </c>
      <c r="E60" s="13"/>
      <c r="F60" s="13" t="s">
        <v>196</v>
      </c>
      <c r="G60" s="44">
        <v>150</v>
      </c>
      <c r="H60" s="17"/>
      <c r="I60" s="16">
        <f t="shared" si="18"/>
        <v>153</v>
      </c>
      <c r="J60" s="17"/>
      <c r="K60" s="16">
        <f t="shared" si="19"/>
        <v>156.06</v>
      </c>
      <c r="L60" s="17"/>
      <c r="M60" s="16">
        <f t="shared" si="20"/>
        <v>159.18119999999999</v>
      </c>
      <c r="N60" s="17"/>
      <c r="O60" s="16"/>
      <c r="P60" s="17"/>
      <c r="Q60" s="16"/>
      <c r="R60" s="17"/>
      <c r="S60" s="16"/>
      <c r="T60" s="17"/>
      <c r="U60" s="16"/>
      <c r="V60" s="17"/>
    </row>
    <row r="61" spans="1:22" ht="29.4" thickBot="1" x14ac:dyDescent="0.35">
      <c r="A61" s="10" t="s">
        <v>162</v>
      </c>
      <c r="B61" s="10" t="s">
        <v>173</v>
      </c>
      <c r="C61" s="13" t="s">
        <v>197</v>
      </c>
      <c r="D61" s="10" t="s">
        <v>198</v>
      </c>
      <c r="E61" s="13"/>
      <c r="F61" s="13" t="s">
        <v>199</v>
      </c>
      <c r="G61" s="44">
        <v>0</v>
      </c>
      <c r="H61" s="17"/>
      <c r="I61" s="16">
        <f t="shared" si="18"/>
        <v>0</v>
      </c>
      <c r="J61" s="17"/>
      <c r="K61" s="16">
        <f t="shared" si="19"/>
        <v>0</v>
      </c>
      <c r="L61" s="17"/>
      <c r="M61" s="16">
        <f t="shared" si="20"/>
        <v>0</v>
      </c>
      <c r="N61" s="17"/>
      <c r="O61" s="16"/>
      <c r="P61" s="17"/>
      <c r="Q61" s="16"/>
      <c r="R61" s="17"/>
      <c r="S61" s="16"/>
      <c r="T61" s="17"/>
      <c r="U61" s="16"/>
      <c r="V61" s="17"/>
    </row>
    <row r="62" spans="1:22" ht="29.4" thickBot="1" x14ac:dyDescent="0.35">
      <c r="A62" s="10" t="s">
        <v>162</v>
      </c>
      <c r="B62" s="10" t="s">
        <v>173</v>
      </c>
      <c r="C62" s="13" t="s">
        <v>200</v>
      </c>
      <c r="D62" s="10" t="s">
        <v>201</v>
      </c>
      <c r="E62" s="13"/>
      <c r="F62" s="13" t="s">
        <v>202</v>
      </c>
      <c r="G62" s="44">
        <v>0</v>
      </c>
      <c r="H62" s="17"/>
      <c r="I62" s="16">
        <f t="shared" si="18"/>
        <v>0</v>
      </c>
      <c r="J62" s="17"/>
      <c r="K62" s="16">
        <f t="shared" si="19"/>
        <v>0</v>
      </c>
      <c r="L62" s="17"/>
      <c r="M62" s="16">
        <f t="shared" si="20"/>
        <v>0</v>
      </c>
      <c r="N62" s="17"/>
      <c r="O62" s="16"/>
      <c r="P62" s="17"/>
      <c r="Q62" s="16"/>
      <c r="R62" s="17"/>
      <c r="S62" s="16"/>
      <c r="T62" s="17"/>
      <c r="U62" s="16"/>
      <c r="V62" s="17"/>
    </row>
    <row r="63" spans="1:22" thickBot="1" x14ac:dyDescent="0.35">
      <c r="A63" s="10" t="s">
        <v>162</v>
      </c>
      <c r="B63" s="10" t="s">
        <v>173</v>
      </c>
      <c r="C63" s="13" t="s">
        <v>203</v>
      </c>
      <c r="D63" s="10" t="s">
        <v>204</v>
      </c>
      <c r="E63" s="10"/>
      <c r="F63" s="13" t="s">
        <v>205</v>
      </c>
      <c r="G63" s="44">
        <v>0</v>
      </c>
      <c r="H63" s="17"/>
      <c r="I63" s="16">
        <f t="shared" si="18"/>
        <v>0</v>
      </c>
      <c r="J63" s="17"/>
      <c r="K63" s="16">
        <f t="shared" si="19"/>
        <v>0</v>
      </c>
      <c r="L63" s="17"/>
      <c r="M63" s="16">
        <f t="shared" si="20"/>
        <v>0</v>
      </c>
      <c r="N63" s="17"/>
      <c r="O63" s="16"/>
      <c r="P63" s="17"/>
      <c r="Q63" s="16"/>
      <c r="R63" s="17"/>
      <c r="S63" s="16"/>
      <c r="T63" s="17"/>
      <c r="U63" s="16"/>
      <c r="V63" s="17"/>
    </row>
    <row r="64" spans="1:22" thickBot="1" x14ac:dyDescent="0.35">
      <c r="A64" s="10" t="s">
        <v>162</v>
      </c>
      <c r="B64" s="10" t="s">
        <v>173</v>
      </c>
      <c r="C64" s="13" t="s">
        <v>206</v>
      </c>
      <c r="D64" s="10" t="s">
        <v>207</v>
      </c>
      <c r="E64" s="10"/>
      <c r="F64" s="13" t="s">
        <v>208</v>
      </c>
      <c r="G64" s="44">
        <v>0</v>
      </c>
      <c r="H64" s="17"/>
      <c r="I64" s="16">
        <f t="shared" si="18"/>
        <v>0</v>
      </c>
      <c r="J64" s="17"/>
      <c r="K64" s="16">
        <f t="shared" si="19"/>
        <v>0</v>
      </c>
      <c r="L64" s="17"/>
      <c r="M64" s="16">
        <f t="shared" si="20"/>
        <v>0</v>
      </c>
      <c r="N64" s="17"/>
      <c r="O64" s="16"/>
      <c r="P64" s="17"/>
      <c r="Q64" s="16"/>
      <c r="R64" s="17"/>
      <c r="S64" s="16"/>
      <c r="T64" s="17"/>
      <c r="U64" s="16"/>
      <c r="V64" s="17"/>
    </row>
    <row r="65" spans="1:22" ht="31.2" thickBot="1" x14ac:dyDescent="0.35">
      <c r="A65" s="10" t="s">
        <v>162</v>
      </c>
      <c r="B65" s="11" t="s">
        <v>209</v>
      </c>
      <c r="C65" s="18"/>
      <c r="D65" s="11" t="s">
        <v>210</v>
      </c>
      <c r="E65" s="11" t="s">
        <v>211</v>
      </c>
      <c r="F65" s="18"/>
      <c r="G65" s="34">
        <f>SUM(G66)</f>
        <v>10000</v>
      </c>
      <c r="H65" s="35">
        <f>SUM(H66)</f>
        <v>0</v>
      </c>
      <c r="I65" s="35">
        <f t="shared" ref="I65:N65" si="21">SUM(I66)</f>
        <v>10200</v>
      </c>
      <c r="J65" s="35">
        <f t="shared" si="21"/>
        <v>0</v>
      </c>
      <c r="K65" s="35">
        <f t="shared" si="21"/>
        <v>10404</v>
      </c>
      <c r="L65" s="35">
        <f t="shared" si="21"/>
        <v>0</v>
      </c>
      <c r="M65" s="35">
        <f t="shared" si="21"/>
        <v>10612.08</v>
      </c>
      <c r="N65" s="35">
        <f t="shared" si="21"/>
        <v>0</v>
      </c>
      <c r="O65" s="14" t="s">
        <v>72</v>
      </c>
      <c r="P65" s="15" t="s">
        <v>73</v>
      </c>
      <c r="Q65" s="14" t="s">
        <v>72</v>
      </c>
      <c r="R65" s="15" t="s">
        <v>73</v>
      </c>
      <c r="S65" s="14" t="s">
        <v>72</v>
      </c>
      <c r="T65" s="15" t="s">
        <v>73</v>
      </c>
      <c r="U65" s="14" t="s">
        <v>72</v>
      </c>
      <c r="V65" s="15" t="s">
        <v>73</v>
      </c>
    </row>
    <row r="66" spans="1:22" ht="29.4" thickBot="1" x14ac:dyDescent="0.35">
      <c r="A66" s="10" t="s">
        <v>162</v>
      </c>
      <c r="B66" s="10" t="s">
        <v>212</v>
      </c>
      <c r="C66" s="13" t="s">
        <v>213</v>
      </c>
      <c r="D66" s="10" t="s">
        <v>214</v>
      </c>
      <c r="E66" s="10"/>
      <c r="F66" s="13" t="s">
        <v>215</v>
      </c>
      <c r="G66" s="44">
        <v>10000</v>
      </c>
      <c r="H66" s="17"/>
      <c r="I66" s="16">
        <f>G66+(G66*0.02)</f>
        <v>10200</v>
      </c>
      <c r="J66" s="17"/>
      <c r="K66" s="16">
        <f>I66+(I66*0.02)</f>
        <v>10404</v>
      </c>
      <c r="L66" s="17"/>
      <c r="M66" s="16">
        <f>K66+(K66*0.02)</f>
        <v>10612.08</v>
      </c>
      <c r="N66" s="17"/>
      <c r="O66" s="16"/>
      <c r="P66" s="17"/>
      <c r="Q66" s="16"/>
      <c r="R66" s="17"/>
      <c r="S66" s="16"/>
      <c r="T66" s="17"/>
      <c r="U66" s="16"/>
      <c r="V66" s="17"/>
    </row>
    <row r="67" spans="1:22" ht="31.2" thickBot="1" x14ac:dyDescent="0.35">
      <c r="A67" s="10" t="s">
        <v>162</v>
      </c>
      <c r="B67" s="11" t="s">
        <v>216</v>
      </c>
      <c r="C67" s="18"/>
      <c r="D67" s="11" t="s">
        <v>217</v>
      </c>
      <c r="E67" s="11" t="s">
        <v>218</v>
      </c>
      <c r="F67" s="18"/>
      <c r="G67" s="34">
        <f>SUM(G68:G78)</f>
        <v>2750</v>
      </c>
      <c r="H67" s="35">
        <f>SUM(H68:H78)</f>
        <v>0</v>
      </c>
      <c r="I67" s="35">
        <f t="shared" ref="I67:N67" si="22">SUM(I68:I78)</f>
        <v>2805</v>
      </c>
      <c r="J67" s="35">
        <f t="shared" si="22"/>
        <v>0</v>
      </c>
      <c r="K67" s="35">
        <f t="shared" si="22"/>
        <v>2861.1000000000004</v>
      </c>
      <c r="L67" s="35">
        <f t="shared" si="22"/>
        <v>0</v>
      </c>
      <c r="M67" s="35">
        <f t="shared" si="22"/>
        <v>2918.3220000000001</v>
      </c>
      <c r="N67" s="35">
        <f t="shared" si="22"/>
        <v>0</v>
      </c>
      <c r="O67" s="14" t="s">
        <v>72</v>
      </c>
      <c r="P67" s="15" t="s">
        <v>73</v>
      </c>
      <c r="Q67" s="14" t="s">
        <v>72</v>
      </c>
      <c r="R67" s="15" t="s">
        <v>73</v>
      </c>
      <c r="S67" s="14" t="s">
        <v>72</v>
      </c>
      <c r="T67" s="15" t="s">
        <v>73</v>
      </c>
      <c r="U67" s="14" t="s">
        <v>72</v>
      </c>
      <c r="V67" s="15" t="s">
        <v>73</v>
      </c>
    </row>
    <row r="68" spans="1:22" ht="29.4" thickBot="1" x14ac:dyDescent="0.35">
      <c r="A68" s="10" t="s">
        <v>162</v>
      </c>
      <c r="B68" s="10" t="s">
        <v>216</v>
      </c>
      <c r="C68" s="13" t="s">
        <v>219</v>
      </c>
      <c r="D68" s="10" t="s">
        <v>220</v>
      </c>
      <c r="E68" s="10"/>
      <c r="F68" s="13" t="s">
        <v>221</v>
      </c>
      <c r="G68" s="44">
        <v>0</v>
      </c>
      <c r="H68" s="17"/>
      <c r="I68" s="16">
        <f t="shared" ref="I68:I78" si="23">G68+(G68*0.02)</f>
        <v>0</v>
      </c>
      <c r="J68" s="17"/>
      <c r="K68" s="16">
        <f t="shared" ref="K68:K78" si="24">I68+(I68*0.02)</f>
        <v>0</v>
      </c>
      <c r="L68" s="17"/>
      <c r="M68" s="16">
        <f t="shared" ref="M68:M78" si="25">K68+(K68*0.02)</f>
        <v>0</v>
      </c>
      <c r="N68" s="17"/>
      <c r="O68" s="16"/>
      <c r="P68" s="17"/>
      <c r="Q68" s="16"/>
      <c r="R68" s="17"/>
      <c r="S68" s="16"/>
      <c r="T68" s="17"/>
      <c r="U68" s="16"/>
      <c r="V68" s="17"/>
    </row>
    <row r="69" spans="1:22" thickBot="1" x14ac:dyDescent="0.35">
      <c r="A69" s="10" t="s">
        <v>162</v>
      </c>
      <c r="B69" s="10" t="s">
        <v>216</v>
      </c>
      <c r="C69" s="13" t="s">
        <v>222</v>
      </c>
      <c r="D69" s="51" t="s">
        <v>223</v>
      </c>
      <c r="E69" s="10"/>
      <c r="F69" s="13" t="s">
        <v>224</v>
      </c>
      <c r="G69" s="44">
        <v>1000</v>
      </c>
      <c r="H69" s="17"/>
      <c r="I69" s="16">
        <f t="shared" si="23"/>
        <v>1020</v>
      </c>
      <c r="J69" s="17"/>
      <c r="K69" s="16">
        <f t="shared" si="24"/>
        <v>1040.4000000000001</v>
      </c>
      <c r="L69" s="17"/>
      <c r="M69" s="16">
        <f t="shared" si="25"/>
        <v>1061.2080000000001</v>
      </c>
      <c r="N69" s="17"/>
      <c r="O69" s="16"/>
      <c r="P69" s="17"/>
      <c r="Q69" s="16"/>
      <c r="R69" s="17"/>
      <c r="S69" s="16"/>
      <c r="T69" s="17"/>
      <c r="U69" s="16"/>
      <c r="V69" s="17"/>
    </row>
    <row r="70" spans="1:22" ht="29.4" thickBot="1" x14ac:dyDescent="0.35">
      <c r="A70" s="10" t="s">
        <v>162</v>
      </c>
      <c r="B70" s="10" t="s">
        <v>216</v>
      </c>
      <c r="C70" s="13" t="s">
        <v>225</v>
      </c>
      <c r="D70" s="10" t="s">
        <v>226</v>
      </c>
      <c r="E70" s="10"/>
      <c r="F70" s="13" t="s">
        <v>227</v>
      </c>
      <c r="G70" s="44">
        <v>0</v>
      </c>
      <c r="H70" s="17"/>
      <c r="I70" s="16">
        <f t="shared" si="23"/>
        <v>0</v>
      </c>
      <c r="J70" s="17"/>
      <c r="K70" s="16">
        <f t="shared" si="24"/>
        <v>0</v>
      </c>
      <c r="L70" s="17"/>
      <c r="M70" s="16">
        <f t="shared" si="25"/>
        <v>0</v>
      </c>
      <c r="N70" s="17"/>
      <c r="O70" s="16"/>
      <c r="P70" s="17"/>
      <c r="Q70" s="16"/>
      <c r="R70" s="17"/>
      <c r="S70" s="16"/>
      <c r="T70" s="17"/>
      <c r="U70" s="16"/>
      <c r="V70" s="17"/>
    </row>
    <row r="71" spans="1:22" ht="29.4" thickBot="1" x14ac:dyDescent="0.35">
      <c r="A71" s="10" t="s">
        <v>162</v>
      </c>
      <c r="B71" s="10" t="s">
        <v>216</v>
      </c>
      <c r="C71" s="13" t="s">
        <v>228</v>
      </c>
      <c r="D71" s="10" t="s">
        <v>229</v>
      </c>
      <c r="E71" s="13"/>
      <c r="F71" s="13" t="s">
        <v>230</v>
      </c>
      <c r="G71" s="44">
        <v>750</v>
      </c>
      <c r="H71" s="17"/>
      <c r="I71" s="16">
        <f t="shared" si="23"/>
        <v>765</v>
      </c>
      <c r="J71" s="17"/>
      <c r="K71" s="16">
        <f t="shared" si="24"/>
        <v>780.3</v>
      </c>
      <c r="L71" s="17"/>
      <c r="M71" s="16">
        <f t="shared" si="25"/>
        <v>795.90599999999995</v>
      </c>
      <c r="N71" s="17"/>
      <c r="O71" s="16"/>
      <c r="P71" s="17"/>
      <c r="Q71" s="16"/>
      <c r="R71" s="17"/>
      <c r="S71" s="16"/>
      <c r="T71" s="17"/>
      <c r="U71" s="16"/>
      <c r="V71" s="17"/>
    </row>
    <row r="72" spans="1:22" thickBot="1" x14ac:dyDescent="0.35">
      <c r="A72" s="10" t="s">
        <v>162</v>
      </c>
      <c r="B72" s="10" t="s">
        <v>216</v>
      </c>
      <c r="C72" s="13" t="s">
        <v>231</v>
      </c>
      <c r="D72" s="10" t="s">
        <v>232</v>
      </c>
      <c r="E72" s="13"/>
      <c r="F72" s="13" t="s">
        <v>233</v>
      </c>
      <c r="G72" s="44">
        <v>0</v>
      </c>
      <c r="H72" s="17"/>
      <c r="I72" s="16">
        <f t="shared" si="23"/>
        <v>0</v>
      </c>
      <c r="J72" s="17"/>
      <c r="K72" s="16">
        <f t="shared" si="24"/>
        <v>0</v>
      </c>
      <c r="L72" s="17"/>
      <c r="M72" s="16">
        <f t="shared" si="25"/>
        <v>0</v>
      </c>
      <c r="N72" s="17"/>
      <c r="O72" s="16"/>
      <c r="P72" s="17"/>
      <c r="Q72" s="16"/>
      <c r="R72" s="17"/>
      <c r="S72" s="16"/>
      <c r="T72" s="17"/>
      <c r="U72" s="16"/>
      <c r="V72" s="17"/>
    </row>
    <row r="73" spans="1:22" ht="29.4" thickBot="1" x14ac:dyDescent="0.35">
      <c r="A73" s="10" t="s">
        <v>162</v>
      </c>
      <c r="B73" s="10" t="s">
        <v>216</v>
      </c>
      <c r="C73" s="13" t="s">
        <v>234</v>
      </c>
      <c r="D73" s="10" t="s">
        <v>235</v>
      </c>
      <c r="E73" s="10"/>
      <c r="F73" s="13" t="s">
        <v>236</v>
      </c>
      <c r="G73" s="44">
        <v>0</v>
      </c>
      <c r="H73" s="17"/>
      <c r="I73" s="16">
        <f t="shared" si="23"/>
        <v>0</v>
      </c>
      <c r="J73" s="17"/>
      <c r="K73" s="16">
        <f t="shared" si="24"/>
        <v>0</v>
      </c>
      <c r="L73" s="17"/>
      <c r="M73" s="16">
        <f t="shared" si="25"/>
        <v>0</v>
      </c>
      <c r="N73" s="17"/>
      <c r="O73" s="16"/>
      <c r="P73" s="17"/>
      <c r="Q73" s="16"/>
      <c r="R73" s="17"/>
      <c r="S73" s="16"/>
      <c r="T73" s="17"/>
      <c r="U73" s="16"/>
      <c r="V73" s="17"/>
    </row>
    <row r="74" spans="1:22" ht="29.4" thickBot="1" x14ac:dyDescent="0.35">
      <c r="A74" s="10" t="s">
        <v>162</v>
      </c>
      <c r="B74" s="10" t="s">
        <v>216</v>
      </c>
      <c r="C74" s="13" t="s">
        <v>237</v>
      </c>
      <c r="D74" s="13" t="s">
        <v>238</v>
      </c>
      <c r="E74" s="10"/>
      <c r="F74" s="13" t="s">
        <v>239</v>
      </c>
      <c r="G74" s="44">
        <v>500</v>
      </c>
      <c r="H74" s="17"/>
      <c r="I74" s="16">
        <f t="shared" si="23"/>
        <v>510</v>
      </c>
      <c r="J74" s="17"/>
      <c r="K74" s="16">
        <f t="shared" si="24"/>
        <v>520.20000000000005</v>
      </c>
      <c r="L74" s="17"/>
      <c r="M74" s="16">
        <f t="shared" si="25"/>
        <v>530.60400000000004</v>
      </c>
      <c r="N74" s="17"/>
      <c r="O74" s="16"/>
      <c r="P74" s="17"/>
      <c r="Q74" s="16"/>
      <c r="R74" s="17"/>
      <c r="S74" s="16"/>
      <c r="T74" s="17"/>
      <c r="U74" s="16"/>
      <c r="V74" s="17"/>
    </row>
    <row r="75" spans="1:22" ht="29.4" thickBot="1" x14ac:dyDescent="0.35">
      <c r="A75" s="10" t="s">
        <v>162</v>
      </c>
      <c r="B75" s="10" t="s">
        <v>216</v>
      </c>
      <c r="C75" s="13" t="s">
        <v>240</v>
      </c>
      <c r="D75" s="13" t="s">
        <v>241</v>
      </c>
      <c r="E75" s="13"/>
      <c r="F75" s="13" t="s">
        <v>242</v>
      </c>
      <c r="G75" s="44">
        <v>0</v>
      </c>
      <c r="H75" s="17"/>
      <c r="I75" s="16">
        <f t="shared" si="23"/>
        <v>0</v>
      </c>
      <c r="J75" s="17"/>
      <c r="K75" s="16">
        <f t="shared" si="24"/>
        <v>0</v>
      </c>
      <c r="L75" s="17"/>
      <c r="M75" s="16">
        <f t="shared" si="25"/>
        <v>0</v>
      </c>
      <c r="N75" s="17"/>
      <c r="O75" s="16"/>
      <c r="P75" s="17"/>
      <c r="Q75" s="16"/>
      <c r="R75" s="17"/>
      <c r="S75" s="16"/>
      <c r="T75" s="17"/>
      <c r="U75" s="16"/>
      <c r="V75" s="17"/>
    </row>
    <row r="76" spans="1:22" ht="29.4" thickBot="1" x14ac:dyDescent="0.35">
      <c r="A76" s="10" t="s">
        <v>162</v>
      </c>
      <c r="B76" s="10" t="s">
        <v>216</v>
      </c>
      <c r="C76" s="13" t="s">
        <v>243</v>
      </c>
      <c r="D76" s="13" t="s">
        <v>244</v>
      </c>
      <c r="E76" s="13"/>
      <c r="F76" s="13" t="s">
        <v>245</v>
      </c>
      <c r="G76" s="44">
        <v>500</v>
      </c>
      <c r="H76" s="17"/>
      <c r="I76" s="16">
        <f t="shared" si="23"/>
        <v>510</v>
      </c>
      <c r="J76" s="17"/>
      <c r="K76" s="16">
        <f t="shared" si="24"/>
        <v>520.20000000000005</v>
      </c>
      <c r="L76" s="17"/>
      <c r="M76" s="16">
        <f t="shared" si="25"/>
        <v>530.60400000000004</v>
      </c>
      <c r="N76" s="17"/>
      <c r="O76" s="16"/>
      <c r="P76" s="17"/>
      <c r="Q76" s="16"/>
      <c r="R76" s="17"/>
      <c r="S76" s="16"/>
      <c r="T76" s="17"/>
      <c r="U76" s="16"/>
      <c r="V76" s="17"/>
    </row>
    <row r="77" spans="1:22" ht="29.4" thickBot="1" x14ac:dyDescent="0.35">
      <c r="A77" s="10" t="s">
        <v>162</v>
      </c>
      <c r="B77" s="10" t="s">
        <v>216</v>
      </c>
      <c r="C77" s="13" t="s">
        <v>246</v>
      </c>
      <c r="D77" s="13" t="s">
        <v>247</v>
      </c>
      <c r="E77" s="10"/>
      <c r="F77" s="13" t="s">
        <v>248</v>
      </c>
      <c r="G77" s="44">
        <v>0</v>
      </c>
      <c r="H77" s="17"/>
      <c r="I77" s="16">
        <f t="shared" si="23"/>
        <v>0</v>
      </c>
      <c r="J77" s="17"/>
      <c r="K77" s="16">
        <f t="shared" si="24"/>
        <v>0</v>
      </c>
      <c r="L77" s="17"/>
      <c r="M77" s="16">
        <f t="shared" si="25"/>
        <v>0</v>
      </c>
      <c r="N77" s="17"/>
      <c r="O77" s="16"/>
      <c r="P77" s="17"/>
      <c r="Q77" s="16"/>
      <c r="R77" s="17"/>
      <c r="S77" s="16"/>
      <c r="T77" s="17"/>
      <c r="U77" s="16"/>
      <c r="V77" s="17"/>
    </row>
    <row r="78" spans="1:22" ht="29.4" thickBot="1" x14ac:dyDescent="0.35">
      <c r="A78" s="10" t="s">
        <v>162</v>
      </c>
      <c r="B78" s="10" t="s">
        <v>216</v>
      </c>
      <c r="C78" s="13" t="s">
        <v>249</v>
      </c>
      <c r="D78" s="13" t="s">
        <v>250</v>
      </c>
      <c r="E78" s="13"/>
      <c r="F78" s="13" t="s">
        <v>251</v>
      </c>
      <c r="G78" s="44">
        <v>0</v>
      </c>
      <c r="H78" s="17"/>
      <c r="I78" s="16">
        <f t="shared" si="23"/>
        <v>0</v>
      </c>
      <c r="J78" s="17"/>
      <c r="K78" s="16">
        <f t="shared" si="24"/>
        <v>0</v>
      </c>
      <c r="L78" s="17"/>
      <c r="M78" s="16">
        <f t="shared" si="25"/>
        <v>0</v>
      </c>
      <c r="N78" s="17"/>
      <c r="O78" s="16"/>
      <c r="P78" s="17"/>
      <c r="Q78" s="16"/>
      <c r="R78" s="17"/>
      <c r="S78" s="16"/>
      <c r="T78" s="17"/>
      <c r="U78" s="16"/>
      <c r="V78" s="17"/>
    </row>
    <row r="79" spans="1:22" ht="31.2" thickBot="1" x14ac:dyDescent="0.35">
      <c r="A79" s="6" t="s">
        <v>252</v>
      </c>
      <c r="B79" s="7"/>
      <c r="C79" s="7"/>
      <c r="D79" s="6" t="s">
        <v>253</v>
      </c>
      <c r="E79" s="31"/>
      <c r="F79" s="31"/>
      <c r="G79" s="32">
        <f>G80+G88+G103</f>
        <v>110350</v>
      </c>
      <c r="H79" s="33">
        <f>H80+H88+H103</f>
        <v>22500</v>
      </c>
      <c r="I79" s="33">
        <f>I80+I88+I103</f>
        <v>112557</v>
      </c>
      <c r="J79" s="33">
        <f t="shared" ref="J79:N79" si="26">J80+J88+J103</f>
        <v>22950</v>
      </c>
      <c r="K79" s="33">
        <f t="shared" si="26"/>
        <v>114808.14000000001</v>
      </c>
      <c r="L79" s="33">
        <f t="shared" si="26"/>
        <v>23409</v>
      </c>
      <c r="M79" s="33">
        <f t="shared" si="26"/>
        <v>117104.3028</v>
      </c>
      <c r="N79" s="33">
        <f t="shared" si="26"/>
        <v>23877.18</v>
      </c>
      <c r="O79" s="8" t="s">
        <v>85</v>
      </c>
      <c r="P79" s="9" t="s">
        <v>86</v>
      </c>
      <c r="Q79" s="8" t="s">
        <v>85</v>
      </c>
      <c r="R79" s="9" t="s">
        <v>86</v>
      </c>
      <c r="S79" s="8" t="s">
        <v>85</v>
      </c>
      <c r="T79" s="9" t="s">
        <v>86</v>
      </c>
      <c r="U79" s="8" t="s">
        <v>85</v>
      </c>
      <c r="V79" s="9" t="s">
        <v>86</v>
      </c>
    </row>
    <row r="80" spans="1:22" ht="31.2" thickBot="1" x14ac:dyDescent="0.35">
      <c r="A80" s="10" t="s">
        <v>252</v>
      </c>
      <c r="B80" s="11" t="s">
        <v>254</v>
      </c>
      <c r="C80" s="18"/>
      <c r="D80" s="11" t="s">
        <v>255</v>
      </c>
      <c r="E80" s="11" t="s">
        <v>256</v>
      </c>
      <c r="F80" s="18"/>
      <c r="G80" s="34">
        <f>SUM(G81:G87)</f>
        <v>27350</v>
      </c>
      <c r="H80" s="35">
        <f>SUM(H81:H87)</f>
        <v>22500</v>
      </c>
      <c r="I80" s="35">
        <f t="shared" ref="I80:N80" si="27">SUM(I81:I87)</f>
        <v>27897</v>
      </c>
      <c r="J80" s="35">
        <f t="shared" si="27"/>
        <v>22950</v>
      </c>
      <c r="K80" s="35">
        <f t="shared" si="27"/>
        <v>28454.94</v>
      </c>
      <c r="L80" s="35">
        <f t="shared" si="27"/>
        <v>23409</v>
      </c>
      <c r="M80" s="35">
        <f t="shared" si="27"/>
        <v>29024.038800000002</v>
      </c>
      <c r="N80" s="35">
        <f t="shared" si="27"/>
        <v>23877.18</v>
      </c>
      <c r="O80" s="14" t="s">
        <v>72</v>
      </c>
      <c r="P80" s="15" t="s">
        <v>73</v>
      </c>
      <c r="Q80" s="14" t="s">
        <v>72</v>
      </c>
      <c r="R80" s="15" t="s">
        <v>73</v>
      </c>
      <c r="S80" s="14" t="s">
        <v>72</v>
      </c>
      <c r="T80" s="15" t="s">
        <v>73</v>
      </c>
      <c r="U80" s="14" t="s">
        <v>72</v>
      </c>
      <c r="V80" s="15" t="s">
        <v>73</v>
      </c>
    </row>
    <row r="81" spans="1:22" thickBot="1" x14ac:dyDescent="0.35">
      <c r="A81" s="10" t="s">
        <v>252</v>
      </c>
      <c r="B81" s="10" t="s">
        <v>257</v>
      </c>
      <c r="C81" s="13" t="s">
        <v>258</v>
      </c>
      <c r="D81" s="13" t="s">
        <v>259</v>
      </c>
      <c r="E81" s="10"/>
      <c r="F81" s="50" t="s">
        <v>260</v>
      </c>
      <c r="G81" s="44">
        <v>3500</v>
      </c>
      <c r="H81" s="46">
        <v>2500</v>
      </c>
      <c r="I81" s="16">
        <f t="shared" ref="I81:N83" si="28">G81+(G81*0.02)</f>
        <v>3570</v>
      </c>
      <c r="J81" s="16">
        <f t="shared" si="28"/>
        <v>2550</v>
      </c>
      <c r="K81" s="16">
        <f t="shared" si="28"/>
        <v>3641.4</v>
      </c>
      <c r="L81" s="16">
        <f t="shared" si="28"/>
        <v>2601</v>
      </c>
      <c r="M81" s="16">
        <f t="shared" si="28"/>
        <v>3714.2280000000001</v>
      </c>
      <c r="N81" s="16">
        <f t="shared" si="28"/>
        <v>2653.02</v>
      </c>
      <c r="O81" s="16"/>
      <c r="P81" s="17"/>
      <c r="Q81" s="16"/>
      <c r="R81" s="17"/>
      <c r="S81" s="16"/>
      <c r="T81" s="17"/>
      <c r="U81" s="16"/>
      <c r="V81" s="17"/>
    </row>
    <row r="82" spans="1:22" thickBot="1" x14ac:dyDescent="0.35">
      <c r="A82" s="10" t="s">
        <v>252</v>
      </c>
      <c r="B82" s="10" t="s">
        <v>257</v>
      </c>
      <c r="C82" s="13" t="s">
        <v>261</v>
      </c>
      <c r="D82" s="13" t="s">
        <v>262</v>
      </c>
      <c r="E82" s="10"/>
      <c r="F82" s="13" t="s">
        <v>263</v>
      </c>
      <c r="G82" s="44">
        <v>4500</v>
      </c>
      <c r="H82" s="46">
        <v>6000</v>
      </c>
      <c r="I82" s="16">
        <f t="shared" si="28"/>
        <v>4590</v>
      </c>
      <c r="J82" s="16">
        <f t="shared" si="28"/>
        <v>6120</v>
      </c>
      <c r="K82" s="16">
        <f t="shared" si="28"/>
        <v>4681.8</v>
      </c>
      <c r="L82" s="16">
        <f t="shared" si="28"/>
        <v>6242.4</v>
      </c>
      <c r="M82" s="16">
        <f t="shared" si="28"/>
        <v>4775.4360000000006</v>
      </c>
      <c r="N82" s="16">
        <f t="shared" si="28"/>
        <v>6367.2479999999996</v>
      </c>
      <c r="O82" s="16"/>
      <c r="P82" s="17"/>
      <c r="Q82" s="16"/>
      <c r="R82" s="17"/>
      <c r="S82" s="16"/>
      <c r="T82" s="17"/>
      <c r="U82" s="16"/>
      <c r="V82" s="17"/>
    </row>
    <row r="83" spans="1:22" thickBot="1" x14ac:dyDescent="0.35">
      <c r="A83" s="10" t="s">
        <v>252</v>
      </c>
      <c r="B83" s="10" t="s">
        <v>257</v>
      </c>
      <c r="C83" s="13" t="s">
        <v>264</v>
      </c>
      <c r="D83" s="13" t="s">
        <v>265</v>
      </c>
      <c r="E83" s="10"/>
      <c r="F83" s="13" t="s">
        <v>266</v>
      </c>
      <c r="G83" s="45">
        <v>7000</v>
      </c>
      <c r="H83" s="46">
        <v>14000</v>
      </c>
      <c r="I83" s="16">
        <f t="shared" si="28"/>
        <v>7140</v>
      </c>
      <c r="J83" s="16">
        <f t="shared" si="28"/>
        <v>14280</v>
      </c>
      <c r="K83" s="16">
        <f t="shared" si="28"/>
        <v>7282.8</v>
      </c>
      <c r="L83" s="16">
        <f t="shared" si="28"/>
        <v>14565.6</v>
      </c>
      <c r="M83" s="16">
        <f t="shared" si="28"/>
        <v>7428.4560000000001</v>
      </c>
      <c r="N83" s="16">
        <f t="shared" si="28"/>
        <v>14856.912</v>
      </c>
      <c r="O83" s="16"/>
      <c r="P83" s="17"/>
      <c r="Q83" s="16"/>
      <c r="R83" s="17"/>
      <c r="S83" s="16"/>
      <c r="T83" s="17"/>
      <c r="U83" s="16"/>
      <c r="V83" s="17"/>
    </row>
    <row r="84" spans="1:22" ht="43.8" thickBot="1" x14ac:dyDescent="0.35">
      <c r="A84" s="10" t="s">
        <v>252</v>
      </c>
      <c r="B84" s="10" t="s">
        <v>257</v>
      </c>
      <c r="C84" s="13" t="s">
        <v>267</v>
      </c>
      <c r="D84" s="29" t="s">
        <v>268</v>
      </c>
      <c r="E84" s="13"/>
      <c r="F84" s="13" t="s">
        <v>269</v>
      </c>
      <c r="G84" s="44">
        <v>800</v>
      </c>
      <c r="H84" s="43"/>
      <c r="I84" s="16">
        <f>G84+(G84*0.02)</f>
        <v>816</v>
      </c>
      <c r="J84" s="17"/>
      <c r="K84" s="16">
        <f>I84+(I84*0.02)</f>
        <v>832.32</v>
      </c>
      <c r="L84" s="17"/>
      <c r="M84" s="16">
        <f>K84+(K84*0.02)</f>
        <v>848.96640000000002</v>
      </c>
      <c r="N84" s="17"/>
      <c r="O84" s="16"/>
      <c r="P84" s="17"/>
      <c r="Q84" s="16"/>
      <c r="R84" s="17"/>
      <c r="S84" s="16"/>
      <c r="T84" s="17"/>
      <c r="U84" s="16"/>
      <c r="V84" s="17"/>
    </row>
    <row r="85" spans="1:22" thickBot="1" x14ac:dyDescent="0.35">
      <c r="A85" s="10" t="s">
        <v>252</v>
      </c>
      <c r="B85" s="10" t="s">
        <v>257</v>
      </c>
      <c r="C85" s="13" t="s">
        <v>270</v>
      </c>
      <c r="D85" s="13" t="s">
        <v>271</v>
      </c>
      <c r="E85" s="13"/>
      <c r="F85" s="13" t="s">
        <v>272</v>
      </c>
      <c r="G85" s="44">
        <v>1050</v>
      </c>
      <c r="H85" s="17"/>
      <c r="I85" s="16">
        <f>G85+(G85*0.02)</f>
        <v>1071</v>
      </c>
      <c r="J85" s="17"/>
      <c r="K85" s="16">
        <f>I85+(I85*0.02)</f>
        <v>1092.42</v>
      </c>
      <c r="L85" s="17"/>
      <c r="M85" s="16">
        <f>K85+(K85*0.02)</f>
        <v>1114.2684000000002</v>
      </c>
      <c r="N85" s="17"/>
      <c r="O85" s="16"/>
      <c r="P85" s="17"/>
      <c r="Q85" s="16"/>
      <c r="R85" s="17"/>
      <c r="S85" s="16"/>
      <c r="T85" s="17"/>
      <c r="U85" s="16"/>
      <c r="V85" s="17"/>
    </row>
    <row r="86" spans="1:22" thickBot="1" x14ac:dyDescent="0.35">
      <c r="A86" s="10" t="s">
        <v>252</v>
      </c>
      <c r="B86" s="10" t="s">
        <v>257</v>
      </c>
      <c r="C86" s="13" t="s">
        <v>273</v>
      </c>
      <c r="D86" s="13" t="s">
        <v>274</v>
      </c>
      <c r="E86" s="13"/>
      <c r="F86" s="13" t="s">
        <v>275</v>
      </c>
      <c r="G86" s="44">
        <v>5000</v>
      </c>
      <c r="H86" s="17"/>
      <c r="I86" s="16">
        <f>G86+(G86*0.02)</f>
        <v>5100</v>
      </c>
      <c r="J86" s="17"/>
      <c r="K86" s="16">
        <f>I86+(I86*0.02)</f>
        <v>5202</v>
      </c>
      <c r="L86" s="17"/>
      <c r="M86" s="16">
        <f>K86+(K86*0.02)</f>
        <v>5306.04</v>
      </c>
      <c r="N86" s="17"/>
      <c r="O86" s="16"/>
      <c r="P86" s="17"/>
      <c r="Q86" s="16"/>
      <c r="R86" s="17"/>
      <c r="S86" s="16"/>
      <c r="T86" s="17"/>
      <c r="U86" s="16"/>
      <c r="V86" s="17"/>
    </row>
    <row r="87" spans="1:22" ht="29.4" thickBot="1" x14ac:dyDescent="0.35">
      <c r="A87" s="10" t="s">
        <v>252</v>
      </c>
      <c r="B87" s="10" t="s">
        <v>257</v>
      </c>
      <c r="C87" s="13" t="s">
        <v>276</v>
      </c>
      <c r="D87" s="13" t="s">
        <v>277</v>
      </c>
      <c r="E87" s="13"/>
      <c r="F87" s="13" t="s">
        <v>278</v>
      </c>
      <c r="G87" s="44">
        <v>5500</v>
      </c>
      <c r="H87" s="43"/>
      <c r="I87" s="16">
        <f>G87+(G87*0.02)</f>
        <v>5610</v>
      </c>
      <c r="J87" s="17"/>
      <c r="K87" s="16">
        <f>I87+(I87*0.02)</f>
        <v>5722.2</v>
      </c>
      <c r="L87" s="17"/>
      <c r="M87" s="16">
        <f>K87+(K87*0.02)</f>
        <v>5836.6440000000002</v>
      </c>
      <c r="N87" s="17"/>
      <c r="O87" s="16"/>
      <c r="P87" s="17"/>
      <c r="Q87" s="16"/>
      <c r="R87" s="17"/>
      <c r="S87" s="16"/>
      <c r="T87" s="17"/>
      <c r="U87" s="16"/>
      <c r="V87" s="17"/>
    </row>
    <row r="88" spans="1:22" ht="31.2" thickBot="1" x14ac:dyDescent="0.35">
      <c r="A88" s="10" t="s">
        <v>252</v>
      </c>
      <c r="B88" s="11" t="s">
        <v>279</v>
      </c>
      <c r="C88" s="18"/>
      <c r="D88" s="11" t="s">
        <v>280</v>
      </c>
      <c r="E88" s="11"/>
      <c r="F88" s="18"/>
      <c r="G88" s="34">
        <f>SUM(G90:G102)</f>
        <v>50650</v>
      </c>
      <c r="H88" s="35">
        <f>SUM(H90:H102)</f>
        <v>0</v>
      </c>
      <c r="I88" s="35">
        <f t="shared" ref="I88:N88" si="29">SUM(I90:I102)</f>
        <v>51663</v>
      </c>
      <c r="J88" s="35">
        <f t="shared" si="29"/>
        <v>0</v>
      </c>
      <c r="K88" s="35">
        <f t="shared" si="29"/>
        <v>52696.260000000009</v>
      </c>
      <c r="L88" s="35">
        <f t="shared" si="29"/>
        <v>0</v>
      </c>
      <c r="M88" s="35">
        <f t="shared" si="29"/>
        <v>53750.1852</v>
      </c>
      <c r="N88" s="35">
        <f t="shared" si="29"/>
        <v>0</v>
      </c>
      <c r="O88" s="14" t="s">
        <v>72</v>
      </c>
      <c r="P88" s="15" t="s">
        <v>73</v>
      </c>
      <c r="Q88" s="14" t="s">
        <v>72</v>
      </c>
      <c r="R88" s="15" t="s">
        <v>73</v>
      </c>
      <c r="S88" s="14" t="s">
        <v>72</v>
      </c>
      <c r="T88" s="15" t="s">
        <v>73</v>
      </c>
      <c r="U88" s="14" t="s">
        <v>72</v>
      </c>
      <c r="V88" s="15" t="s">
        <v>73</v>
      </c>
    </row>
    <row r="89" spans="1:22" thickBot="1" x14ac:dyDescent="0.35">
      <c r="A89" s="10" t="s">
        <v>252</v>
      </c>
      <c r="B89" s="10" t="s">
        <v>279</v>
      </c>
      <c r="C89" s="13" t="s">
        <v>281</v>
      </c>
      <c r="D89" s="13" t="s">
        <v>282</v>
      </c>
      <c r="E89" s="10"/>
      <c r="F89" s="13" t="s">
        <v>283</v>
      </c>
      <c r="G89" s="44">
        <v>0</v>
      </c>
      <c r="H89" s="17"/>
      <c r="I89" s="16">
        <f t="shared" ref="I89:I102" si="30">G89+(G89*0.02)</f>
        <v>0</v>
      </c>
      <c r="J89" s="17"/>
      <c r="K89" s="16">
        <f>I89+(I89*0.02)</f>
        <v>0</v>
      </c>
      <c r="L89" s="17"/>
      <c r="M89" s="16">
        <f>K89+(K89*0.02)</f>
        <v>0</v>
      </c>
      <c r="N89" s="17"/>
      <c r="O89" s="16"/>
      <c r="P89" s="17"/>
      <c r="Q89" s="16"/>
      <c r="R89" s="17"/>
      <c r="S89" s="16"/>
      <c r="T89" s="17"/>
      <c r="U89" s="16"/>
      <c r="V89" s="17"/>
    </row>
    <row r="90" spans="1:22" thickBot="1" x14ac:dyDescent="0.35">
      <c r="A90" s="10" t="s">
        <v>252</v>
      </c>
      <c r="B90" s="10" t="s">
        <v>279</v>
      </c>
      <c r="C90" s="13" t="s">
        <v>284</v>
      </c>
      <c r="D90" s="13" t="s">
        <v>285</v>
      </c>
      <c r="E90" s="10"/>
      <c r="F90" s="13" t="s">
        <v>286</v>
      </c>
      <c r="G90" s="44">
        <v>3000</v>
      </c>
      <c r="H90" s="17"/>
      <c r="I90" s="16">
        <f t="shared" si="30"/>
        <v>3060</v>
      </c>
      <c r="J90" s="17"/>
      <c r="K90" s="16">
        <f>I90+(I90*0.02)</f>
        <v>3121.2</v>
      </c>
      <c r="L90" s="17"/>
      <c r="M90" s="16">
        <f t="shared" ref="M90:M114" si="31">K90+(K90*0.02)</f>
        <v>3183.6239999999998</v>
      </c>
      <c r="N90" s="17"/>
      <c r="O90" s="16"/>
      <c r="P90" s="17"/>
      <c r="Q90" s="16"/>
      <c r="R90" s="17"/>
      <c r="S90" s="16"/>
      <c r="T90" s="17"/>
      <c r="U90" s="16"/>
      <c r="V90" s="17"/>
    </row>
    <row r="91" spans="1:22" thickBot="1" x14ac:dyDescent="0.35">
      <c r="A91" s="10" t="s">
        <v>252</v>
      </c>
      <c r="B91" s="10" t="s">
        <v>279</v>
      </c>
      <c r="C91" s="13" t="s">
        <v>287</v>
      </c>
      <c r="D91" s="30" t="s">
        <v>288</v>
      </c>
      <c r="E91" s="10"/>
      <c r="F91" s="13" t="s">
        <v>289</v>
      </c>
      <c r="G91" s="44">
        <v>3500</v>
      </c>
      <c r="H91" s="17"/>
      <c r="I91" s="16">
        <f t="shared" si="30"/>
        <v>3570</v>
      </c>
      <c r="J91" s="17"/>
      <c r="K91" s="16">
        <f>I91+(I91*0.02)</f>
        <v>3641.4</v>
      </c>
      <c r="L91" s="17"/>
      <c r="M91" s="16">
        <f t="shared" si="31"/>
        <v>3714.2280000000001</v>
      </c>
      <c r="N91" s="17"/>
      <c r="O91" s="16"/>
      <c r="P91" s="17"/>
      <c r="Q91" s="16"/>
      <c r="R91" s="17"/>
      <c r="S91" s="16"/>
      <c r="T91" s="17"/>
      <c r="U91" s="16"/>
      <c r="V91" s="17"/>
    </row>
    <row r="92" spans="1:22" ht="29.4" thickBot="1" x14ac:dyDescent="0.35">
      <c r="A92" s="10" t="s">
        <v>252</v>
      </c>
      <c r="B92" s="10" t="s">
        <v>279</v>
      </c>
      <c r="C92" s="13" t="s">
        <v>290</v>
      </c>
      <c r="D92" s="13" t="s">
        <v>291</v>
      </c>
      <c r="E92" s="13"/>
      <c r="F92" s="13" t="s">
        <v>292</v>
      </c>
      <c r="G92" s="44">
        <v>500</v>
      </c>
      <c r="H92" s="17"/>
      <c r="I92" s="16">
        <f t="shared" si="30"/>
        <v>510</v>
      </c>
      <c r="J92" s="17"/>
      <c r="K92" s="16">
        <f>I92+(I92*0.02)</f>
        <v>520.20000000000005</v>
      </c>
      <c r="L92" s="17"/>
      <c r="M92" s="16">
        <f t="shared" si="31"/>
        <v>530.60400000000004</v>
      </c>
      <c r="N92" s="17"/>
      <c r="O92" s="16"/>
      <c r="P92" s="17"/>
      <c r="Q92" s="16"/>
      <c r="R92" s="17"/>
      <c r="S92" s="16"/>
      <c r="T92" s="17"/>
      <c r="U92" s="16"/>
      <c r="V92" s="17"/>
    </row>
    <row r="93" spans="1:22" thickBot="1" x14ac:dyDescent="0.35">
      <c r="A93" s="10" t="s">
        <v>252</v>
      </c>
      <c r="B93" s="10" t="s">
        <v>279</v>
      </c>
      <c r="C93" s="13" t="s">
        <v>293</v>
      </c>
      <c r="D93" s="13" t="s">
        <v>294</v>
      </c>
      <c r="E93" s="13"/>
      <c r="F93" s="13" t="s">
        <v>295</v>
      </c>
      <c r="G93" s="44">
        <v>5000</v>
      </c>
      <c r="H93" s="17"/>
      <c r="I93" s="16">
        <f t="shared" si="30"/>
        <v>5100</v>
      </c>
      <c r="J93" s="17"/>
      <c r="K93" s="16">
        <f>I93+(I93*0.02)</f>
        <v>5202</v>
      </c>
      <c r="L93" s="17"/>
      <c r="M93" s="16">
        <f t="shared" si="31"/>
        <v>5306.04</v>
      </c>
      <c r="N93" s="17"/>
      <c r="O93" s="16"/>
      <c r="P93" s="17"/>
      <c r="Q93" s="16"/>
      <c r="R93" s="17"/>
      <c r="S93" s="16"/>
      <c r="T93" s="17"/>
      <c r="U93" s="16"/>
      <c r="V93" s="17"/>
    </row>
    <row r="94" spans="1:22" thickBot="1" x14ac:dyDescent="0.35">
      <c r="A94" s="10" t="s">
        <v>252</v>
      </c>
      <c r="B94" s="10" t="s">
        <v>279</v>
      </c>
      <c r="C94" s="13" t="s">
        <v>296</v>
      </c>
      <c r="D94" s="13" t="s">
        <v>297</v>
      </c>
      <c r="E94" s="13"/>
      <c r="F94" s="13" t="s">
        <v>298</v>
      </c>
      <c r="G94" s="44">
        <v>5000</v>
      </c>
      <c r="H94" s="17"/>
      <c r="I94" s="16">
        <f t="shared" si="30"/>
        <v>5100</v>
      </c>
      <c r="J94" s="17"/>
      <c r="K94" s="16">
        <f t="shared" ref="K94:K114" si="32">I94+(I94*0.02)</f>
        <v>5202</v>
      </c>
      <c r="L94" s="17"/>
      <c r="M94" s="16">
        <f t="shared" si="31"/>
        <v>5306.04</v>
      </c>
      <c r="N94" s="17"/>
      <c r="O94" s="16"/>
      <c r="P94" s="17"/>
      <c r="Q94" s="16"/>
      <c r="R94" s="17"/>
      <c r="S94" s="16"/>
      <c r="T94" s="17"/>
      <c r="U94" s="16"/>
      <c r="V94" s="17"/>
    </row>
    <row r="95" spans="1:22" thickBot="1" x14ac:dyDescent="0.35">
      <c r="A95" s="10" t="s">
        <v>252</v>
      </c>
      <c r="B95" s="10" t="s">
        <v>279</v>
      </c>
      <c r="C95" s="13" t="s">
        <v>299</v>
      </c>
      <c r="D95" s="13" t="s">
        <v>300</v>
      </c>
      <c r="E95" s="10"/>
      <c r="F95" s="13" t="s">
        <v>301</v>
      </c>
      <c r="G95" s="44">
        <v>5250</v>
      </c>
      <c r="H95" s="17"/>
      <c r="I95" s="16">
        <f t="shared" si="30"/>
        <v>5355</v>
      </c>
      <c r="J95" s="17"/>
      <c r="K95" s="16">
        <f t="shared" si="32"/>
        <v>5462.1</v>
      </c>
      <c r="L95" s="17"/>
      <c r="M95" s="16">
        <f t="shared" si="31"/>
        <v>5571.3420000000006</v>
      </c>
      <c r="N95" s="17"/>
      <c r="O95" s="16"/>
      <c r="P95" s="17"/>
      <c r="Q95" s="16"/>
      <c r="R95" s="17"/>
      <c r="S95" s="16"/>
      <c r="T95" s="17"/>
      <c r="U95" s="16"/>
      <c r="V95" s="17"/>
    </row>
    <row r="96" spans="1:22" thickBot="1" x14ac:dyDescent="0.35">
      <c r="A96" s="10" t="s">
        <v>252</v>
      </c>
      <c r="B96" s="10" t="s">
        <v>279</v>
      </c>
      <c r="C96" s="13" t="s">
        <v>302</v>
      </c>
      <c r="D96" s="13" t="s">
        <v>303</v>
      </c>
      <c r="E96" s="10"/>
      <c r="F96" s="13" t="s">
        <v>304</v>
      </c>
      <c r="G96" s="44">
        <v>1000</v>
      </c>
      <c r="H96" s="17"/>
      <c r="I96" s="16">
        <f t="shared" si="30"/>
        <v>1020</v>
      </c>
      <c r="J96" s="17"/>
      <c r="K96" s="16">
        <f t="shared" si="32"/>
        <v>1040.4000000000001</v>
      </c>
      <c r="L96" s="17"/>
      <c r="M96" s="16">
        <f t="shared" si="31"/>
        <v>1061.2080000000001</v>
      </c>
      <c r="N96" s="17"/>
      <c r="O96" s="16"/>
      <c r="P96" s="17"/>
      <c r="Q96" s="16"/>
      <c r="R96" s="17"/>
      <c r="S96" s="16"/>
      <c r="T96" s="17"/>
      <c r="U96" s="16"/>
      <c r="V96" s="17"/>
    </row>
    <row r="97" spans="1:22" ht="29.4" thickBot="1" x14ac:dyDescent="0.35">
      <c r="A97" s="10" t="s">
        <v>252</v>
      </c>
      <c r="B97" s="10" t="s">
        <v>279</v>
      </c>
      <c r="C97" s="13" t="s">
        <v>305</v>
      </c>
      <c r="D97" s="13" t="s">
        <v>306</v>
      </c>
      <c r="E97" s="10"/>
      <c r="F97" s="13" t="s">
        <v>307</v>
      </c>
      <c r="G97" s="44">
        <v>1200</v>
      </c>
      <c r="H97" s="17"/>
      <c r="I97" s="16">
        <f t="shared" si="30"/>
        <v>1224</v>
      </c>
      <c r="J97" s="17"/>
      <c r="K97" s="16">
        <f t="shared" si="32"/>
        <v>1248.48</v>
      </c>
      <c r="L97" s="17"/>
      <c r="M97" s="16">
        <f t="shared" si="31"/>
        <v>1273.4495999999999</v>
      </c>
      <c r="N97" s="17"/>
      <c r="O97" s="16"/>
      <c r="P97" s="17"/>
      <c r="Q97" s="16"/>
      <c r="R97" s="17"/>
      <c r="S97" s="16"/>
      <c r="T97" s="17"/>
      <c r="U97" s="16"/>
      <c r="V97" s="17"/>
    </row>
    <row r="98" spans="1:22" thickBot="1" x14ac:dyDescent="0.35">
      <c r="A98" s="10" t="s">
        <v>252</v>
      </c>
      <c r="B98" s="10" t="s">
        <v>279</v>
      </c>
      <c r="C98" s="13" t="s">
        <v>308</v>
      </c>
      <c r="D98" s="29" t="s">
        <v>309</v>
      </c>
      <c r="E98" s="10"/>
      <c r="F98" s="13" t="s">
        <v>310</v>
      </c>
      <c r="G98" s="44">
        <v>3000</v>
      </c>
      <c r="H98" s="17"/>
      <c r="I98" s="16">
        <f t="shared" si="30"/>
        <v>3060</v>
      </c>
      <c r="J98" s="17"/>
      <c r="K98" s="16">
        <f t="shared" si="32"/>
        <v>3121.2</v>
      </c>
      <c r="L98" s="17"/>
      <c r="M98" s="16">
        <f t="shared" si="31"/>
        <v>3183.6239999999998</v>
      </c>
      <c r="N98" s="17"/>
      <c r="O98" s="16"/>
      <c r="P98" s="17"/>
      <c r="Q98" s="16"/>
      <c r="R98" s="17"/>
      <c r="S98" s="16"/>
      <c r="T98" s="17"/>
      <c r="U98" s="16"/>
      <c r="V98" s="17"/>
    </row>
    <row r="99" spans="1:22" thickBot="1" x14ac:dyDescent="0.35">
      <c r="A99" s="10" t="s">
        <v>252</v>
      </c>
      <c r="B99" s="10" t="s">
        <v>279</v>
      </c>
      <c r="C99" s="13" t="s">
        <v>311</v>
      </c>
      <c r="D99" s="13" t="s">
        <v>312</v>
      </c>
      <c r="E99" s="13"/>
      <c r="F99" s="13" t="s">
        <v>313</v>
      </c>
      <c r="G99" s="44">
        <v>20000</v>
      </c>
      <c r="H99" s="17"/>
      <c r="I99" s="16">
        <f t="shared" si="30"/>
        <v>20400</v>
      </c>
      <c r="J99" s="17"/>
      <c r="K99" s="16">
        <f t="shared" si="32"/>
        <v>20808</v>
      </c>
      <c r="L99" s="17"/>
      <c r="M99" s="16">
        <f t="shared" si="31"/>
        <v>21224.16</v>
      </c>
      <c r="N99" s="17"/>
      <c r="O99" s="16"/>
      <c r="P99" s="17"/>
      <c r="Q99" s="16"/>
      <c r="R99" s="17"/>
      <c r="S99" s="16"/>
      <c r="T99" s="17"/>
      <c r="U99" s="16"/>
      <c r="V99" s="17"/>
    </row>
    <row r="100" spans="1:22" thickBot="1" x14ac:dyDescent="0.35">
      <c r="A100" s="10" t="s">
        <v>252</v>
      </c>
      <c r="B100" s="10" t="s">
        <v>279</v>
      </c>
      <c r="C100" s="13" t="s">
        <v>314</v>
      </c>
      <c r="D100" s="13" t="s">
        <v>315</v>
      </c>
      <c r="E100" s="10"/>
      <c r="F100" s="13" t="s">
        <v>316</v>
      </c>
      <c r="G100" s="44">
        <v>1000</v>
      </c>
      <c r="H100" s="17"/>
      <c r="I100" s="16">
        <f t="shared" si="30"/>
        <v>1020</v>
      </c>
      <c r="J100" s="17"/>
      <c r="K100" s="16">
        <f t="shared" si="32"/>
        <v>1040.4000000000001</v>
      </c>
      <c r="L100" s="17"/>
      <c r="M100" s="16">
        <f t="shared" si="31"/>
        <v>1061.2080000000001</v>
      </c>
      <c r="N100" s="17"/>
      <c r="O100" s="16"/>
      <c r="P100" s="17"/>
      <c r="Q100" s="16"/>
      <c r="R100" s="17"/>
      <c r="S100" s="16"/>
      <c r="T100" s="17"/>
      <c r="U100" s="16"/>
      <c r="V100" s="17"/>
    </row>
    <row r="101" spans="1:22" thickBot="1" x14ac:dyDescent="0.35">
      <c r="A101" s="10" t="s">
        <v>252</v>
      </c>
      <c r="B101" s="10" t="s">
        <v>279</v>
      </c>
      <c r="C101" s="13" t="s">
        <v>317</v>
      </c>
      <c r="D101" s="29" t="s">
        <v>318</v>
      </c>
      <c r="E101" s="10"/>
      <c r="F101" s="13" t="s">
        <v>319</v>
      </c>
      <c r="G101" s="44">
        <v>1200</v>
      </c>
      <c r="H101" s="17"/>
      <c r="I101" s="16">
        <f t="shared" si="30"/>
        <v>1224</v>
      </c>
      <c r="J101" s="17"/>
      <c r="K101" s="16">
        <f t="shared" si="32"/>
        <v>1248.48</v>
      </c>
      <c r="L101" s="17"/>
      <c r="M101" s="16">
        <f t="shared" si="31"/>
        <v>1273.4495999999999</v>
      </c>
      <c r="N101" s="17"/>
      <c r="O101" s="16"/>
      <c r="P101" s="17"/>
      <c r="Q101" s="16"/>
      <c r="R101" s="17"/>
      <c r="S101" s="16"/>
      <c r="T101" s="17"/>
      <c r="U101" s="16"/>
      <c r="V101" s="17"/>
    </row>
    <row r="102" spans="1:22" ht="29.4" thickBot="1" x14ac:dyDescent="0.35">
      <c r="A102" s="10" t="s">
        <v>252</v>
      </c>
      <c r="B102" s="10" t="s">
        <v>279</v>
      </c>
      <c r="C102" s="13" t="s">
        <v>320</v>
      </c>
      <c r="D102" s="29" t="s">
        <v>321</v>
      </c>
      <c r="E102" s="10"/>
      <c r="F102" s="13" t="s">
        <v>322</v>
      </c>
      <c r="G102" s="44">
        <v>1000</v>
      </c>
      <c r="H102" s="17"/>
      <c r="I102" s="16">
        <f t="shared" si="30"/>
        <v>1020</v>
      </c>
      <c r="J102" s="17"/>
      <c r="K102" s="16">
        <f t="shared" si="32"/>
        <v>1040.4000000000001</v>
      </c>
      <c r="L102" s="17"/>
      <c r="M102" s="16">
        <f t="shared" si="31"/>
        <v>1061.2080000000001</v>
      </c>
      <c r="N102" s="17"/>
      <c r="O102" s="16"/>
      <c r="P102" s="17"/>
      <c r="Q102" s="16"/>
      <c r="R102" s="17"/>
      <c r="S102" s="16"/>
      <c r="T102" s="17"/>
      <c r="U102" s="16"/>
      <c r="V102" s="17"/>
    </row>
    <row r="103" spans="1:22" ht="31.2" thickBot="1" x14ac:dyDescent="0.35">
      <c r="A103" s="10" t="s">
        <v>252</v>
      </c>
      <c r="B103" s="11" t="s">
        <v>323</v>
      </c>
      <c r="C103" s="18"/>
      <c r="D103" s="11" t="s">
        <v>324</v>
      </c>
      <c r="E103" s="11"/>
      <c r="F103" s="18"/>
      <c r="G103" s="34">
        <f>SUM(G104:G114)</f>
        <v>32350</v>
      </c>
      <c r="H103" s="35">
        <f>SUM(H104:H113)</f>
        <v>0</v>
      </c>
      <c r="I103" s="35">
        <f>SUM(I104:I114)</f>
        <v>32997</v>
      </c>
      <c r="J103" s="35">
        <f t="shared" ref="J103:N103" si="33">SUM(J104:J114)</f>
        <v>0</v>
      </c>
      <c r="K103" s="35">
        <f>SUM(K104:K114)</f>
        <v>33656.94</v>
      </c>
      <c r="L103" s="35">
        <f t="shared" si="33"/>
        <v>0</v>
      </c>
      <c r="M103" s="35">
        <f>SUM(M104:M114)</f>
        <v>34330.078800000003</v>
      </c>
      <c r="N103" s="35">
        <f t="shared" si="33"/>
        <v>0</v>
      </c>
      <c r="O103" s="14" t="s">
        <v>72</v>
      </c>
      <c r="P103" s="15" t="s">
        <v>73</v>
      </c>
      <c r="Q103" s="14" t="s">
        <v>72</v>
      </c>
      <c r="R103" s="15" t="s">
        <v>73</v>
      </c>
      <c r="S103" s="14" t="s">
        <v>72</v>
      </c>
      <c r="T103" s="15" t="s">
        <v>73</v>
      </c>
      <c r="U103" s="14" t="s">
        <v>72</v>
      </c>
      <c r="V103" s="15" t="s">
        <v>73</v>
      </c>
    </row>
    <row r="104" spans="1:22" ht="29.4" thickBot="1" x14ac:dyDescent="0.35">
      <c r="A104" s="10" t="s">
        <v>252</v>
      </c>
      <c r="B104" s="10" t="s">
        <v>323</v>
      </c>
      <c r="C104" s="13" t="s">
        <v>325</v>
      </c>
      <c r="D104" s="30" t="s">
        <v>326</v>
      </c>
      <c r="E104" s="10"/>
      <c r="F104" s="13" t="s">
        <v>327</v>
      </c>
      <c r="G104" s="44">
        <v>3000</v>
      </c>
      <c r="H104" s="17"/>
      <c r="I104" s="16">
        <f t="shared" ref="I104:I114" si="34">G104+(G104*0.02)</f>
        <v>3060</v>
      </c>
      <c r="J104" s="17"/>
      <c r="K104" s="16">
        <f t="shared" si="32"/>
        <v>3121.2</v>
      </c>
      <c r="L104" s="17"/>
      <c r="M104" s="16">
        <f t="shared" si="31"/>
        <v>3183.6239999999998</v>
      </c>
      <c r="N104" s="17"/>
      <c r="O104" s="16"/>
      <c r="P104" s="17"/>
      <c r="Q104" s="16"/>
      <c r="R104" s="17"/>
      <c r="S104" s="16"/>
      <c r="T104" s="17"/>
      <c r="U104" s="16"/>
      <c r="V104" s="17"/>
    </row>
    <row r="105" spans="1:22" thickBot="1" x14ac:dyDescent="0.35">
      <c r="A105" s="10" t="s">
        <v>252</v>
      </c>
      <c r="B105" s="10" t="s">
        <v>323</v>
      </c>
      <c r="C105" s="13" t="s">
        <v>328</v>
      </c>
      <c r="D105" s="13" t="s">
        <v>329</v>
      </c>
      <c r="E105" s="13"/>
      <c r="F105" s="13" t="s">
        <v>330</v>
      </c>
      <c r="G105" s="44">
        <v>2500</v>
      </c>
      <c r="H105" s="17"/>
      <c r="I105" s="16">
        <f t="shared" si="34"/>
        <v>2550</v>
      </c>
      <c r="J105" s="17"/>
      <c r="K105" s="16">
        <f t="shared" si="32"/>
        <v>2601</v>
      </c>
      <c r="L105" s="17"/>
      <c r="M105" s="16">
        <f t="shared" si="31"/>
        <v>2653.02</v>
      </c>
      <c r="N105" s="17"/>
      <c r="O105" s="16"/>
      <c r="P105" s="17"/>
      <c r="Q105" s="16"/>
      <c r="R105" s="17"/>
      <c r="S105" s="16"/>
      <c r="T105" s="17"/>
      <c r="U105" s="16"/>
      <c r="V105" s="17"/>
    </row>
    <row r="106" spans="1:22" ht="29.4" thickBot="1" x14ac:dyDescent="0.35">
      <c r="A106" s="10" t="s">
        <v>252</v>
      </c>
      <c r="B106" s="10" t="s">
        <v>323</v>
      </c>
      <c r="C106" s="13" t="s">
        <v>331</v>
      </c>
      <c r="D106" s="13" t="s">
        <v>332</v>
      </c>
      <c r="E106" s="13"/>
      <c r="F106" s="13" t="s">
        <v>333</v>
      </c>
      <c r="G106" s="44">
        <v>2500</v>
      </c>
      <c r="H106" s="17"/>
      <c r="I106" s="16">
        <f t="shared" si="34"/>
        <v>2550</v>
      </c>
      <c r="J106" s="17"/>
      <c r="K106" s="16">
        <f t="shared" si="32"/>
        <v>2601</v>
      </c>
      <c r="L106" s="17"/>
      <c r="M106" s="16">
        <f t="shared" si="31"/>
        <v>2653.02</v>
      </c>
      <c r="N106" s="17"/>
      <c r="O106" s="16"/>
      <c r="P106" s="17"/>
      <c r="Q106" s="16"/>
      <c r="R106" s="17"/>
      <c r="S106" s="16"/>
      <c r="T106" s="17"/>
      <c r="U106" s="16"/>
      <c r="V106" s="17"/>
    </row>
    <row r="107" spans="1:22" ht="29.4" thickBot="1" x14ac:dyDescent="0.35">
      <c r="A107" s="10" t="s">
        <v>252</v>
      </c>
      <c r="B107" s="10" t="s">
        <v>323</v>
      </c>
      <c r="C107" s="13" t="s">
        <v>334</v>
      </c>
      <c r="D107" s="13" t="s">
        <v>335</v>
      </c>
      <c r="E107" s="13"/>
      <c r="F107" s="13" t="s">
        <v>336</v>
      </c>
      <c r="G107" s="44">
        <v>750</v>
      </c>
      <c r="H107" s="17"/>
      <c r="I107" s="16">
        <f t="shared" si="34"/>
        <v>765</v>
      </c>
      <c r="J107" s="17"/>
      <c r="K107" s="16">
        <f t="shared" si="32"/>
        <v>780.3</v>
      </c>
      <c r="L107" s="17"/>
      <c r="M107" s="16">
        <f t="shared" si="31"/>
        <v>795.90599999999995</v>
      </c>
      <c r="N107" s="17"/>
      <c r="O107" s="16"/>
      <c r="P107" s="17"/>
      <c r="Q107" s="16"/>
      <c r="R107" s="17"/>
      <c r="S107" s="16"/>
      <c r="T107" s="17"/>
      <c r="U107" s="16"/>
      <c r="V107" s="17"/>
    </row>
    <row r="108" spans="1:22" thickBot="1" x14ac:dyDescent="0.35">
      <c r="A108" s="10" t="s">
        <v>252</v>
      </c>
      <c r="B108" s="10" t="s">
        <v>323</v>
      </c>
      <c r="C108" s="13" t="s">
        <v>337</v>
      </c>
      <c r="D108" s="13" t="s">
        <v>338</v>
      </c>
      <c r="E108" s="13"/>
      <c r="F108" s="13" t="s">
        <v>339</v>
      </c>
      <c r="G108" s="44">
        <v>2000</v>
      </c>
      <c r="H108" s="17"/>
      <c r="I108" s="16">
        <f t="shared" si="34"/>
        <v>2040</v>
      </c>
      <c r="J108" s="17"/>
      <c r="K108" s="16">
        <f t="shared" si="32"/>
        <v>2080.8000000000002</v>
      </c>
      <c r="L108" s="17"/>
      <c r="M108" s="16">
        <f t="shared" si="31"/>
        <v>2122.4160000000002</v>
      </c>
      <c r="N108" s="17"/>
      <c r="O108" s="16"/>
      <c r="P108" s="17"/>
      <c r="Q108" s="16"/>
      <c r="R108" s="17"/>
      <c r="S108" s="16"/>
      <c r="T108" s="17"/>
      <c r="U108" s="16"/>
      <c r="V108" s="17"/>
    </row>
    <row r="109" spans="1:22" thickBot="1" x14ac:dyDescent="0.35">
      <c r="A109" s="10" t="s">
        <v>252</v>
      </c>
      <c r="B109" s="10" t="s">
        <v>323</v>
      </c>
      <c r="C109" s="13" t="s">
        <v>340</v>
      </c>
      <c r="D109" s="13" t="s">
        <v>341</v>
      </c>
      <c r="E109" s="10"/>
      <c r="F109" s="13" t="s">
        <v>342</v>
      </c>
      <c r="G109" s="45">
        <v>3250</v>
      </c>
      <c r="H109" s="17"/>
      <c r="I109" s="16">
        <f t="shared" si="34"/>
        <v>3315</v>
      </c>
      <c r="J109" s="17"/>
      <c r="K109" s="16">
        <f t="shared" si="32"/>
        <v>3381.3</v>
      </c>
      <c r="L109" s="17"/>
      <c r="M109" s="16">
        <f t="shared" si="31"/>
        <v>3448.9260000000004</v>
      </c>
      <c r="N109" s="17"/>
      <c r="O109" s="16"/>
      <c r="P109" s="17"/>
      <c r="Q109" s="16"/>
      <c r="R109" s="17"/>
      <c r="S109" s="16"/>
      <c r="T109" s="17"/>
      <c r="U109" s="16"/>
      <c r="V109" s="17"/>
    </row>
    <row r="110" spans="1:22" thickBot="1" x14ac:dyDescent="0.35">
      <c r="A110" s="10" t="s">
        <v>252</v>
      </c>
      <c r="B110" s="10" t="s">
        <v>323</v>
      </c>
      <c r="C110" s="13" t="s">
        <v>343</v>
      </c>
      <c r="D110" s="13" t="s">
        <v>344</v>
      </c>
      <c r="E110" s="10"/>
      <c r="F110" s="13" t="s">
        <v>345</v>
      </c>
      <c r="G110" s="45">
        <v>3850</v>
      </c>
      <c r="H110" s="17"/>
      <c r="I110" s="16">
        <f t="shared" si="34"/>
        <v>3927</v>
      </c>
      <c r="J110" s="17"/>
      <c r="K110" s="16">
        <f t="shared" si="32"/>
        <v>4005.54</v>
      </c>
      <c r="L110" s="17"/>
      <c r="M110" s="16">
        <f t="shared" si="31"/>
        <v>4085.6507999999999</v>
      </c>
      <c r="N110" s="17"/>
      <c r="O110" s="16"/>
      <c r="P110" s="17"/>
      <c r="Q110" s="16"/>
      <c r="R110" s="17"/>
      <c r="S110" s="16"/>
      <c r="T110" s="17"/>
      <c r="U110" s="16"/>
      <c r="V110" s="17"/>
    </row>
    <row r="111" spans="1:22" ht="29.4" thickBot="1" x14ac:dyDescent="0.35">
      <c r="A111" s="10" t="s">
        <v>252</v>
      </c>
      <c r="B111" s="10" t="s">
        <v>323</v>
      </c>
      <c r="C111" s="13" t="s">
        <v>346</v>
      </c>
      <c r="D111" s="13" t="s">
        <v>347</v>
      </c>
      <c r="E111" s="13"/>
      <c r="F111" s="13" t="s">
        <v>348</v>
      </c>
      <c r="G111" s="44">
        <v>6000</v>
      </c>
      <c r="H111" s="17"/>
      <c r="I111" s="16">
        <f t="shared" si="34"/>
        <v>6120</v>
      </c>
      <c r="J111" s="17"/>
      <c r="K111" s="16">
        <f t="shared" si="32"/>
        <v>6242.4</v>
      </c>
      <c r="L111" s="17"/>
      <c r="M111" s="16">
        <f t="shared" si="31"/>
        <v>6367.2479999999996</v>
      </c>
      <c r="N111" s="17"/>
      <c r="O111" s="16"/>
      <c r="P111" s="17"/>
      <c r="Q111" s="16"/>
      <c r="R111" s="17"/>
      <c r="S111" s="16"/>
      <c r="T111" s="17"/>
      <c r="U111" s="16"/>
      <c r="V111" s="17"/>
    </row>
    <row r="112" spans="1:22" ht="29.4" thickBot="1" x14ac:dyDescent="0.35">
      <c r="A112" s="10" t="s">
        <v>252</v>
      </c>
      <c r="B112" s="10" t="s">
        <v>323</v>
      </c>
      <c r="C112" s="13" t="s">
        <v>349</v>
      </c>
      <c r="D112" s="13" t="s">
        <v>350</v>
      </c>
      <c r="E112" s="13"/>
      <c r="F112" s="13" t="s">
        <v>351</v>
      </c>
      <c r="G112" s="44">
        <v>2000</v>
      </c>
      <c r="H112" s="17"/>
      <c r="I112" s="16">
        <f t="shared" si="34"/>
        <v>2040</v>
      </c>
      <c r="J112" s="17"/>
      <c r="K112" s="16">
        <f t="shared" si="32"/>
        <v>2080.8000000000002</v>
      </c>
      <c r="L112" s="17"/>
      <c r="M112" s="16">
        <f t="shared" si="31"/>
        <v>2122.4160000000002</v>
      </c>
      <c r="N112" s="17"/>
      <c r="O112" s="16"/>
      <c r="P112" s="17"/>
      <c r="Q112" s="16"/>
      <c r="R112" s="17"/>
      <c r="S112" s="16"/>
      <c r="T112" s="17"/>
      <c r="U112" s="16"/>
      <c r="V112" s="17"/>
    </row>
    <row r="113" spans="1:22" ht="29.4" thickBot="1" x14ac:dyDescent="0.35">
      <c r="A113" s="10" t="s">
        <v>252</v>
      </c>
      <c r="B113" s="10" t="s">
        <v>323</v>
      </c>
      <c r="C113" s="13" t="s">
        <v>352</v>
      </c>
      <c r="D113" s="10" t="s">
        <v>353</v>
      </c>
      <c r="E113" s="10"/>
      <c r="F113" s="13" t="s">
        <v>354</v>
      </c>
      <c r="G113" s="44">
        <v>2000</v>
      </c>
      <c r="H113" s="17"/>
      <c r="I113" s="16">
        <f t="shared" si="34"/>
        <v>2040</v>
      </c>
      <c r="J113" s="17"/>
      <c r="K113" s="16">
        <f t="shared" si="32"/>
        <v>2080.8000000000002</v>
      </c>
      <c r="L113" s="17"/>
      <c r="M113" s="16">
        <f t="shared" si="31"/>
        <v>2122.4160000000002</v>
      </c>
      <c r="N113" s="17"/>
      <c r="O113" s="16"/>
      <c r="P113" s="17"/>
      <c r="Q113" s="16"/>
      <c r="R113" s="17"/>
      <c r="S113" s="16"/>
      <c r="T113" s="17"/>
      <c r="U113" s="16"/>
      <c r="V113" s="17"/>
    </row>
    <row r="114" spans="1:22" ht="29.4" thickBot="1" x14ac:dyDescent="0.35">
      <c r="A114" s="10" t="s">
        <v>252</v>
      </c>
      <c r="B114" s="10" t="s">
        <v>323</v>
      </c>
      <c r="C114" s="13" t="s">
        <v>355</v>
      </c>
      <c r="D114" s="10" t="s">
        <v>356</v>
      </c>
      <c r="E114" s="10"/>
      <c r="F114" s="13" t="s">
        <v>357</v>
      </c>
      <c r="G114" s="44">
        <v>4500</v>
      </c>
      <c r="H114" s="17"/>
      <c r="I114" s="16">
        <f t="shared" si="34"/>
        <v>4590</v>
      </c>
      <c r="J114" s="17"/>
      <c r="K114" s="16">
        <f t="shared" si="32"/>
        <v>4681.8</v>
      </c>
      <c r="L114" s="17"/>
      <c r="M114" s="16">
        <f t="shared" si="31"/>
        <v>4775.4360000000006</v>
      </c>
      <c r="N114" s="17"/>
      <c r="O114" s="16"/>
      <c r="P114" s="17"/>
      <c r="Q114" s="16"/>
      <c r="R114" s="17"/>
      <c r="S114" s="16"/>
      <c r="T114" s="17"/>
      <c r="U114" s="16"/>
      <c r="V114" s="17"/>
    </row>
    <row r="115" spans="1:22" ht="31.2" thickBot="1" x14ac:dyDescent="0.35">
      <c r="A115" s="19" t="s">
        <v>358</v>
      </c>
      <c r="B115" s="19"/>
      <c r="C115" s="20"/>
      <c r="D115" s="21" t="s">
        <v>359</v>
      </c>
      <c r="E115" s="21"/>
      <c r="F115" s="20"/>
      <c r="G115" s="36">
        <f>G116+G126</f>
        <v>18450</v>
      </c>
      <c r="H115" s="37">
        <f>H116+H126</f>
        <v>0</v>
      </c>
      <c r="I115" s="37">
        <f t="shared" ref="I115:N115" si="35">I116+I126</f>
        <v>18819</v>
      </c>
      <c r="J115" s="37">
        <f t="shared" si="35"/>
        <v>0</v>
      </c>
      <c r="K115" s="37">
        <f t="shared" si="35"/>
        <v>19195.38</v>
      </c>
      <c r="L115" s="37">
        <f t="shared" si="35"/>
        <v>0</v>
      </c>
      <c r="M115" s="37">
        <f t="shared" si="35"/>
        <v>19579.287600000003</v>
      </c>
      <c r="N115" s="37">
        <f t="shared" si="35"/>
        <v>0</v>
      </c>
      <c r="O115" s="8" t="s">
        <v>360</v>
      </c>
      <c r="P115" s="9" t="s">
        <v>361</v>
      </c>
      <c r="Q115" s="8" t="s">
        <v>360</v>
      </c>
      <c r="R115" s="9" t="s">
        <v>361</v>
      </c>
      <c r="S115" s="8" t="s">
        <v>360</v>
      </c>
      <c r="T115" s="9" t="s">
        <v>361</v>
      </c>
      <c r="U115" s="8" t="s">
        <v>360</v>
      </c>
      <c r="V115" s="9" t="s">
        <v>361</v>
      </c>
    </row>
    <row r="116" spans="1:22" thickBot="1" x14ac:dyDescent="0.35">
      <c r="A116" s="10" t="s">
        <v>358</v>
      </c>
      <c r="B116" s="22" t="s">
        <v>362</v>
      </c>
      <c r="C116" s="23"/>
      <c r="D116" s="23" t="s">
        <v>363</v>
      </c>
      <c r="E116" s="23"/>
      <c r="F116" s="23"/>
      <c r="G116" s="38">
        <f>SUM(G117:G125)</f>
        <v>10450</v>
      </c>
      <c r="H116" s="39">
        <f>SUM(H117:H125)</f>
        <v>0</v>
      </c>
      <c r="I116" s="39">
        <f t="shared" ref="I116:N116" si="36">SUM(I117:I125)</f>
        <v>10659</v>
      </c>
      <c r="J116" s="39">
        <f t="shared" si="36"/>
        <v>0</v>
      </c>
      <c r="K116" s="39">
        <f t="shared" si="36"/>
        <v>10872.18</v>
      </c>
      <c r="L116" s="39">
        <f t="shared" si="36"/>
        <v>0</v>
      </c>
      <c r="M116" s="39">
        <f t="shared" si="36"/>
        <v>11089.623600000001</v>
      </c>
      <c r="N116" s="39">
        <f t="shared" si="36"/>
        <v>0</v>
      </c>
      <c r="O116" s="14"/>
      <c r="P116" s="15"/>
      <c r="Q116" s="14"/>
      <c r="R116" s="15"/>
      <c r="S116" s="14"/>
      <c r="T116" s="15"/>
      <c r="U116" s="14"/>
      <c r="V116" s="15"/>
    </row>
    <row r="117" spans="1:22" thickBot="1" x14ac:dyDescent="0.35">
      <c r="A117" s="10" t="s">
        <v>358</v>
      </c>
      <c r="B117" s="24" t="s">
        <v>362</v>
      </c>
      <c r="C117" s="13" t="s">
        <v>26</v>
      </c>
      <c r="D117" s="13" t="s">
        <v>364</v>
      </c>
      <c r="E117" s="13"/>
      <c r="F117" s="13" t="s">
        <v>365</v>
      </c>
      <c r="G117" s="16">
        <v>4000</v>
      </c>
      <c r="H117" s="17"/>
      <c r="I117" s="16">
        <f>G117+(G117*0.02)</f>
        <v>4080</v>
      </c>
      <c r="J117" s="17"/>
      <c r="K117" s="16">
        <f t="shared" ref="K117:K125" si="37">I117+(I117*0.02)</f>
        <v>4161.6000000000004</v>
      </c>
      <c r="L117" s="17"/>
      <c r="M117" s="16">
        <f t="shared" ref="M117:M125" si="38">K117+(K117*0.02)</f>
        <v>4244.8320000000003</v>
      </c>
      <c r="N117" s="17"/>
      <c r="O117" s="16"/>
      <c r="P117" s="17"/>
      <c r="Q117" s="16"/>
      <c r="R117" s="17"/>
      <c r="S117" s="16"/>
      <c r="T117" s="17"/>
      <c r="U117" s="16"/>
      <c r="V117" s="17"/>
    </row>
    <row r="118" spans="1:22" thickBot="1" x14ac:dyDescent="0.35">
      <c r="A118" s="24" t="s">
        <v>358</v>
      </c>
      <c r="B118" s="24" t="s">
        <v>362</v>
      </c>
      <c r="C118" s="13" t="s">
        <v>29</v>
      </c>
      <c r="D118" s="10" t="s">
        <v>366</v>
      </c>
      <c r="E118" s="13"/>
      <c r="F118" s="13" t="s">
        <v>367</v>
      </c>
      <c r="G118" s="16">
        <v>500</v>
      </c>
      <c r="H118" s="17"/>
      <c r="I118" s="16">
        <f t="shared" ref="I118:M128" si="39">G118+(G118*0.02)</f>
        <v>510</v>
      </c>
      <c r="J118" s="17"/>
      <c r="K118" s="16">
        <f t="shared" si="37"/>
        <v>520.20000000000005</v>
      </c>
      <c r="L118" s="17"/>
      <c r="M118" s="16">
        <f t="shared" si="38"/>
        <v>530.60400000000004</v>
      </c>
      <c r="N118" s="17"/>
      <c r="O118" s="16"/>
      <c r="P118" s="17"/>
      <c r="Q118" s="16"/>
      <c r="R118" s="17"/>
      <c r="S118" s="16"/>
      <c r="T118" s="17"/>
      <c r="U118" s="16"/>
      <c r="V118" s="17"/>
    </row>
    <row r="119" spans="1:22" thickBot="1" x14ac:dyDescent="0.35">
      <c r="A119" s="24" t="s">
        <v>358</v>
      </c>
      <c r="B119" s="24" t="s">
        <v>362</v>
      </c>
      <c r="C119" s="13" t="s">
        <v>32</v>
      </c>
      <c r="D119" s="10" t="s">
        <v>368</v>
      </c>
      <c r="E119" s="13"/>
      <c r="F119" s="13" t="s">
        <v>369</v>
      </c>
      <c r="G119" s="16">
        <v>700</v>
      </c>
      <c r="H119" s="17"/>
      <c r="I119" s="16">
        <f t="shared" si="39"/>
        <v>714</v>
      </c>
      <c r="J119" s="17"/>
      <c r="K119" s="16">
        <f t="shared" si="37"/>
        <v>728.28</v>
      </c>
      <c r="L119" s="17"/>
      <c r="M119" s="16">
        <f t="shared" si="38"/>
        <v>742.84559999999999</v>
      </c>
      <c r="N119" s="17"/>
      <c r="O119" s="16"/>
      <c r="P119" s="17"/>
      <c r="Q119" s="16"/>
      <c r="R119" s="17"/>
      <c r="S119" s="16"/>
      <c r="T119" s="17"/>
      <c r="U119" s="16"/>
      <c r="V119" s="17"/>
    </row>
    <row r="120" spans="1:22" thickBot="1" x14ac:dyDescent="0.35">
      <c r="A120" s="24" t="s">
        <v>358</v>
      </c>
      <c r="B120" s="24" t="s">
        <v>362</v>
      </c>
      <c r="C120" s="13" t="s">
        <v>35</v>
      </c>
      <c r="D120" s="13" t="s">
        <v>370</v>
      </c>
      <c r="E120" s="13"/>
      <c r="F120" s="13" t="s">
        <v>371</v>
      </c>
      <c r="G120" s="16">
        <v>600</v>
      </c>
      <c r="H120" s="17"/>
      <c r="I120" s="16">
        <f t="shared" si="39"/>
        <v>612</v>
      </c>
      <c r="J120" s="17"/>
      <c r="K120" s="16">
        <f t="shared" si="37"/>
        <v>624.24</v>
      </c>
      <c r="L120" s="17"/>
      <c r="M120" s="16">
        <f t="shared" si="38"/>
        <v>636.72479999999996</v>
      </c>
      <c r="N120" s="17"/>
      <c r="O120" s="16"/>
      <c r="P120" s="17"/>
      <c r="Q120" s="16"/>
      <c r="R120" s="17"/>
      <c r="S120" s="16"/>
      <c r="T120" s="17"/>
      <c r="U120" s="16"/>
      <c r="V120" s="17"/>
    </row>
    <row r="121" spans="1:22" thickBot="1" x14ac:dyDescent="0.35">
      <c r="A121" s="24" t="s">
        <v>358</v>
      </c>
      <c r="B121" s="24" t="s">
        <v>362</v>
      </c>
      <c r="C121" s="13" t="s">
        <v>43</v>
      </c>
      <c r="D121" s="13" t="s">
        <v>372</v>
      </c>
      <c r="E121" s="13"/>
      <c r="F121" s="13" t="s">
        <v>373</v>
      </c>
      <c r="G121" s="16">
        <v>1300</v>
      </c>
      <c r="H121" s="17"/>
      <c r="I121" s="16">
        <f t="shared" si="39"/>
        <v>1326</v>
      </c>
      <c r="J121" s="17"/>
      <c r="K121" s="16">
        <f t="shared" si="37"/>
        <v>1352.52</v>
      </c>
      <c r="L121" s="17"/>
      <c r="M121" s="16">
        <f t="shared" si="38"/>
        <v>1379.5704000000001</v>
      </c>
      <c r="N121" s="17"/>
      <c r="O121" s="16"/>
      <c r="P121" s="17"/>
      <c r="Q121" s="16"/>
      <c r="R121" s="17"/>
      <c r="S121" s="16"/>
      <c r="T121" s="17"/>
      <c r="U121" s="16"/>
      <c r="V121" s="17"/>
    </row>
    <row r="122" spans="1:22" thickBot="1" x14ac:dyDescent="0.35">
      <c r="A122" s="24" t="s">
        <v>358</v>
      </c>
      <c r="B122" s="24" t="s">
        <v>362</v>
      </c>
      <c r="C122" s="13" t="s">
        <v>46</v>
      </c>
      <c r="D122" s="13" t="s">
        <v>374</v>
      </c>
      <c r="E122" s="13"/>
      <c r="F122" s="13" t="s">
        <v>375</v>
      </c>
      <c r="G122" s="16">
        <v>2300</v>
      </c>
      <c r="H122" s="17"/>
      <c r="I122" s="16">
        <f t="shared" si="39"/>
        <v>2346</v>
      </c>
      <c r="J122" s="17"/>
      <c r="K122" s="16">
        <f t="shared" si="37"/>
        <v>2392.92</v>
      </c>
      <c r="L122" s="17"/>
      <c r="M122" s="16">
        <f t="shared" si="38"/>
        <v>2440.7784000000001</v>
      </c>
      <c r="N122" s="17"/>
      <c r="O122" s="16"/>
      <c r="P122" s="17"/>
      <c r="Q122" s="16"/>
      <c r="R122" s="17"/>
      <c r="S122" s="16"/>
      <c r="T122" s="17"/>
      <c r="U122" s="16"/>
      <c r="V122" s="17"/>
    </row>
    <row r="123" spans="1:22" thickBot="1" x14ac:dyDescent="0.35">
      <c r="A123" s="24" t="s">
        <v>358</v>
      </c>
      <c r="B123" s="24" t="s">
        <v>362</v>
      </c>
      <c r="C123" s="13" t="s">
        <v>49</v>
      </c>
      <c r="D123" s="13" t="s">
        <v>376</v>
      </c>
      <c r="E123" s="13"/>
      <c r="F123" s="13" t="s">
        <v>377</v>
      </c>
      <c r="G123" s="16">
        <v>550</v>
      </c>
      <c r="H123" s="17"/>
      <c r="I123" s="16">
        <f t="shared" si="39"/>
        <v>561</v>
      </c>
      <c r="J123" s="17"/>
      <c r="K123" s="16">
        <f t="shared" si="37"/>
        <v>572.22</v>
      </c>
      <c r="L123" s="17"/>
      <c r="M123" s="16">
        <f t="shared" si="38"/>
        <v>583.6644</v>
      </c>
      <c r="N123" s="17"/>
      <c r="O123" s="16"/>
      <c r="P123" s="17"/>
      <c r="Q123" s="16"/>
      <c r="R123" s="17"/>
      <c r="S123" s="16"/>
      <c r="T123" s="17"/>
      <c r="U123" s="16"/>
      <c r="V123" s="17"/>
    </row>
    <row r="124" spans="1:22" thickBot="1" x14ac:dyDescent="0.35">
      <c r="A124" s="24" t="s">
        <v>358</v>
      </c>
      <c r="B124" s="24" t="s">
        <v>362</v>
      </c>
      <c r="C124" s="13" t="s">
        <v>57</v>
      </c>
      <c r="D124" s="13" t="s">
        <v>378</v>
      </c>
      <c r="E124" s="13"/>
      <c r="F124" s="13" t="s">
        <v>379</v>
      </c>
      <c r="G124" s="16">
        <v>250</v>
      </c>
      <c r="H124" s="17"/>
      <c r="I124" s="16">
        <f t="shared" si="39"/>
        <v>255</v>
      </c>
      <c r="J124" s="17"/>
      <c r="K124" s="16">
        <f t="shared" si="37"/>
        <v>260.10000000000002</v>
      </c>
      <c r="L124" s="17"/>
      <c r="M124" s="16">
        <f t="shared" si="38"/>
        <v>265.30200000000002</v>
      </c>
      <c r="N124" s="17"/>
      <c r="O124" s="16"/>
      <c r="P124" s="17"/>
      <c r="Q124" s="16"/>
      <c r="R124" s="17"/>
      <c r="S124" s="16"/>
      <c r="T124" s="17"/>
      <c r="U124" s="16"/>
      <c r="V124" s="17"/>
    </row>
    <row r="125" spans="1:22" thickBot="1" x14ac:dyDescent="0.35">
      <c r="A125" s="24" t="s">
        <v>358</v>
      </c>
      <c r="B125" s="24" t="s">
        <v>362</v>
      </c>
      <c r="C125" s="13" t="s">
        <v>60</v>
      </c>
      <c r="D125" s="13" t="s">
        <v>380</v>
      </c>
      <c r="E125" s="13"/>
      <c r="F125" s="13" t="s">
        <v>381</v>
      </c>
      <c r="G125" s="16">
        <v>250</v>
      </c>
      <c r="H125" s="17"/>
      <c r="I125" s="16">
        <f t="shared" si="39"/>
        <v>255</v>
      </c>
      <c r="J125" s="17"/>
      <c r="K125" s="16">
        <f t="shared" si="37"/>
        <v>260.10000000000002</v>
      </c>
      <c r="L125" s="17"/>
      <c r="M125" s="16">
        <f t="shared" si="38"/>
        <v>265.30200000000002</v>
      </c>
      <c r="N125" s="17"/>
      <c r="O125" s="16"/>
      <c r="P125" s="17"/>
      <c r="Q125" s="16"/>
      <c r="R125" s="17"/>
      <c r="S125" s="16"/>
      <c r="T125" s="17"/>
      <c r="U125" s="16"/>
      <c r="V125" s="17"/>
    </row>
    <row r="126" spans="1:22" thickBot="1" x14ac:dyDescent="0.35">
      <c r="A126" s="24" t="s">
        <v>358</v>
      </c>
      <c r="B126" s="22" t="s">
        <v>382</v>
      </c>
      <c r="C126" s="23"/>
      <c r="D126" s="23" t="s">
        <v>383</v>
      </c>
      <c r="E126" s="23"/>
      <c r="F126" s="23"/>
      <c r="G126" s="40">
        <f>SUM(G127:G128)</f>
        <v>8000</v>
      </c>
      <c r="H126" s="41">
        <f>SUM(H127:H128)</f>
        <v>0</v>
      </c>
      <c r="I126" s="41">
        <f t="shared" ref="I126:N126" si="40">SUM(I127:I128)</f>
        <v>8160</v>
      </c>
      <c r="J126" s="41">
        <f t="shared" si="40"/>
        <v>0</v>
      </c>
      <c r="K126" s="41">
        <f t="shared" si="40"/>
        <v>8323.2000000000007</v>
      </c>
      <c r="L126" s="41">
        <f t="shared" si="40"/>
        <v>0</v>
      </c>
      <c r="M126" s="41">
        <f t="shared" si="40"/>
        <v>8489.6640000000007</v>
      </c>
      <c r="N126" s="41">
        <f t="shared" si="40"/>
        <v>0</v>
      </c>
      <c r="O126" s="16"/>
      <c r="P126" s="17"/>
      <c r="Q126" s="16"/>
      <c r="R126" s="17"/>
      <c r="S126" s="16"/>
      <c r="T126" s="17"/>
      <c r="U126" s="16"/>
      <c r="V126" s="17"/>
    </row>
    <row r="127" spans="1:22" thickBot="1" x14ac:dyDescent="0.35">
      <c r="A127" s="10" t="s">
        <v>358</v>
      </c>
      <c r="B127" s="10" t="s">
        <v>382</v>
      </c>
      <c r="C127" s="13" t="s">
        <v>63</v>
      </c>
      <c r="D127" s="13" t="s">
        <v>384</v>
      </c>
      <c r="E127" s="13"/>
      <c r="F127" s="13" t="s">
        <v>385</v>
      </c>
      <c r="G127" s="16">
        <v>3000</v>
      </c>
      <c r="H127" s="17"/>
      <c r="I127" s="16">
        <f t="shared" si="39"/>
        <v>3060</v>
      </c>
      <c r="J127" s="17"/>
      <c r="K127" s="16">
        <f t="shared" si="39"/>
        <v>3121.2</v>
      </c>
      <c r="L127" s="17"/>
      <c r="M127" s="16">
        <f t="shared" si="39"/>
        <v>3183.6239999999998</v>
      </c>
      <c r="N127" s="17"/>
      <c r="O127" s="16"/>
      <c r="P127" s="17"/>
      <c r="Q127" s="16"/>
      <c r="R127" s="17"/>
      <c r="S127" s="16"/>
      <c r="T127" s="17"/>
      <c r="U127" s="16"/>
      <c r="V127" s="17"/>
    </row>
    <row r="128" spans="1:22" thickBot="1" x14ac:dyDescent="0.35">
      <c r="A128" s="10" t="s">
        <v>358</v>
      </c>
      <c r="B128" s="10" t="s">
        <v>382</v>
      </c>
      <c r="C128" s="13" t="s">
        <v>66</v>
      </c>
      <c r="D128" s="30" t="s">
        <v>386</v>
      </c>
      <c r="E128" s="13"/>
      <c r="F128" s="13" t="s">
        <v>387</v>
      </c>
      <c r="G128" s="16">
        <v>5000</v>
      </c>
      <c r="H128" s="17"/>
      <c r="I128" s="16">
        <f t="shared" si="39"/>
        <v>5100</v>
      </c>
      <c r="J128" s="17"/>
      <c r="K128" s="16">
        <f t="shared" si="39"/>
        <v>5202</v>
      </c>
      <c r="L128" s="17"/>
      <c r="M128" s="16">
        <f t="shared" si="39"/>
        <v>5306.04</v>
      </c>
      <c r="N128" s="17"/>
      <c r="O128" s="16"/>
      <c r="P128" s="17"/>
      <c r="Q128" s="16"/>
      <c r="R128" s="17"/>
      <c r="S128" s="16"/>
      <c r="T128" s="17"/>
      <c r="U128" s="16"/>
      <c r="V128" s="17"/>
    </row>
    <row r="129" spans="1:22" ht="31.2" thickBot="1" x14ac:dyDescent="0.35">
      <c r="A129" s="19" t="s">
        <v>388</v>
      </c>
      <c r="B129" s="19"/>
      <c r="C129" s="20"/>
      <c r="D129" s="21" t="s">
        <v>389</v>
      </c>
      <c r="E129" s="21"/>
      <c r="F129" s="20"/>
      <c r="G129" s="36">
        <f>G130+G136+G139+G143+G146+G147</f>
        <v>404680</v>
      </c>
      <c r="H129" s="37">
        <f>H130+H136+H139+H143+H146+H147</f>
        <v>2200</v>
      </c>
      <c r="I129" s="37">
        <f t="shared" ref="I129:N129" si="41">I130+I136+I139+I143+I146+I147</f>
        <v>412773.6</v>
      </c>
      <c r="J129" s="37">
        <f t="shared" si="41"/>
        <v>2244</v>
      </c>
      <c r="K129" s="37">
        <f t="shared" si="41"/>
        <v>421029.07199999999</v>
      </c>
      <c r="L129" s="37">
        <f t="shared" si="41"/>
        <v>2288.88</v>
      </c>
      <c r="M129" s="37">
        <f t="shared" si="41"/>
        <v>429449.65343999997</v>
      </c>
      <c r="N129" s="37">
        <f t="shared" si="41"/>
        <v>2334.6576</v>
      </c>
      <c r="O129" s="8" t="s">
        <v>390</v>
      </c>
      <c r="P129" s="9" t="s">
        <v>391</v>
      </c>
      <c r="Q129" s="8" t="s">
        <v>390</v>
      </c>
      <c r="R129" s="9" t="s">
        <v>391</v>
      </c>
      <c r="S129" s="8" t="s">
        <v>390</v>
      </c>
      <c r="T129" s="9" t="s">
        <v>391</v>
      </c>
      <c r="U129" s="8" t="s">
        <v>390</v>
      </c>
      <c r="V129" s="9" t="s">
        <v>391</v>
      </c>
    </row>
    <row r="130" spans="1:22" thickBot="1" x14ac:dyDescent="0.35">
      <c r="A130" s="24" t="s">
        <v>388</v>
      </c>
      <c r="B130" s="22" t="s">
        <v>392</v>
      </c>
      <c r="C130" s="23"/>
      <c r="D130" s="25" t="s">
        <v>393</v>
      </c>
      <c r="E130" s="25"/>
      <c r="F130" s="23"/>
      <c r="G130" s="40">
        <f>SUM(G131:G135)</f>
        <v>42180</v>
      </c>
      <c r="H130" s="41">
        <f>SUM(H131:H135)</f>
        <v>0</v>
      </c>
      <c r="I130" s="41">
        <f t="shared" ref="I130:N130" si="42">SUM(I131:I135)</f>
        <v>43023.6</v>
      </c>
      <c r="J130" s="41">
        <f t="shared" si="42"/>
        <v>0</v>
      </c>
      <c r="K130" s="41">
        <f t="shared" si="42"/>
        <v>43884.072</v>
      </c>
      <c r="L130" s="41">
        <f t="shared" si="42"/>
        <v>0</v>
      </c>
      <c r="M130" s="41">
        <f t="shared" si="42"/>
        <v>44761.75344</v>
      </c>
      <c r="N130" s="41">
        <f t="shared" si="42"/>
        <v>0</v>
      </c>
      <c r="O130" s="16"/>
      <c r="P130" s="17"/>
      <c r="Q130" s="16"/>
      <c r="R130" s="17"/>
      <c r="S130" s="16"/>
      <c r="T130" s="17"/>
      <c r="U130" s="16"/>
      <c r="V130" s="17"/>
    </row>
    <row r="131" spans="1:22" thickBot="1" x14ac:dyDescent="0.35">
      <c r="A131" s="24" t="s">
        <v>388</v>
      </c>
      <c r="B131" s="24" t="s">
        <v>392</v>
      </c>
      <c r="C131" s="13" t="s">
        <v>74</v>
      </c>
      <c r="D131" s="13" t="s">
        <v>394</v>
      </c>
      <c r="E131" s="13"/>
      <c r="F131" s="13" t="s">
        <v>395</v>
      </c>
      <c r="G131" s="16">
        <v>465</v>
      </c>
      <c r="H131" s="17"/>
      <c r="I131" s="16">
        <f t="shared" ref="I131:M137" si="43">G131+(G131*0.02)</f>
        <v>474.3</v>
      </c>
      <c r="J131" s="17"/>
      <c r="K131" s="16">
        <f t="shared" ref="K131:K135" si="44">I131+(I131*0.02)</f>
        <v>483.786</v>
      </c>
      <c r="L131" s="17"/>
      <c r="M131" s="16">
        <f t="shared" ref="M131:M135" si="45">K131+(K131*0.02)</f>
        <v>493.46172000000001</v>
      </c>
      <c r="N131" s="17"/>
      <c r="O131" s="16"/>
      <c r="P131" s="17"/>
      <c r="Q131" s="16"/>
      <c r="R131" s="17"/>
      <c r="S131" s="16"/>
      <c r="T131" s="17"/>
      <c r="U131" s="16"/>
      <c r="V131" s="17"/>
    </row>
    <row r="132" spans="1:22" thickBot="1" x14ac:dyDescent="0.35">
      <c r="A132" s="24" t="s">
        <v>388</v>
      </c>
      <c r="B132" s="24" t="s">
        <v>392</v>
      </c>
      <c r="C132" s="13" t="s">
        <v>77</v>
      </c>
      <c r="D132" s="13" t="s">
        <v>396</v>
      </c>
      <c r="E132" s="13"/>
      <c r="F132" s="13" t="s">
        <v>397</v>
      </c>
      <c r="G132" s="16">
        <v>1065</v>
      </c>
      <c r="H132" s="17"/>
      <c r="I132" s="16">
        <f t="shared" si="43"/>
        <v>1086.3</v>
      </c>
      <c r="J132" s="17"/>
      <c r="K132" s="16">
        <f t="shared" si="44"/>
        <v>1108.0259999999998</v>
      </c>
      <c r="L132" s="17"/>
      <c r="M132" s="16">
        <f t="shared" si="45"/>
        <v>1130.1865199999997</v>
      </c>
      <c r="N132" s="17"/>
      <c r="O132" s="16"/>
      <c r="P132" s="17"/>
      <c r="Q132" s="16"/>
      <c r="R132" s="17"/>
      <c r="S132" s="16"/>
      <c r="T132" s="17"/>
      <c r="U132" s="16"/>
      <c r="V132" s="17"/>
    </row>
    <row r="133" spans="1:22" thickBot="1" x14ac:dyDescent="0.35">
      <c r="A133" s="24" t="s">
        <v>388</v>
      </c>
      <c r="B133" s="24" t="s">
        <v>392</v>
      </c>
      <c r="C133" s="13" t="s">
        <v>80</v>
      </c>
      <c r="D133" s="13" t="s">
        <v>398</v>
      </c>
      <c r="E133" s="13"/>
      <c r="F133" s="13" t="s">
        <v>399</v>
      </c>
      <c r="G133" s="16">
        <v>350</v>
      </c>
      <c r="H133" s="17"/>
      <c r="I133" s="16">
        <f t="shared" si="43"/>
        <v>357</v>
      </c>
      <c r="J133" s="17"/>
      <c r="K133" s="16">
        <f t="shared" si="44"/>
        <v>364.14</v>
      </c>
      <c r="L133" s="17"/>
      <c r="M133" s="16">
        <f t="shared" si="45"/>
        <v>371.4228</v>
      </c>
      <c r="N133" s="17"/>
      <c r="O133" s="16"/>
      <c r="P133" s="17"/>
      <c r="Q133" s="16"/>
      <c r="R133" s="17"/>
      <c r="S133" s="16"/>
      <c r="T133" s="17"/>
      <c r="U133" s="16"/>
      <c r="V133" s="17"/>
    </row>
    <row r="134" spans="1:22" thickBot="1" x14ac:dyDescent="0.35">
      <c r="A134" s="24" t="s">
        <v>388</v>
      </c>
      <c r="B134" s="24" t="s">
        <v>392</v>
      </c>
      <c r="C134" s="13" t="s">
        <v>90</v>
      </c>
      <c r="D134" s="13" t="s">
        <v>400</v>
      </c>
      <c r="E134" s="13"/>
      <c r="F134" s="13" t="s">
        <v>401</v>
      </c>
      <c r="G134" s="16">
        <v>40000</v>
      </c>
      <c r="H134" s="17"/>
      <c r="I134" s="16">
        <f t="shared" si="43"/>
        <v>40800</v>
      </c>
      <c r="J134" s="17"/>
      <c r="K134" s="16">
        <f t="shared" si="44"/>
        <v>41616</v>
      </c>
      <c r="L134" s="17"/>
      <c r="M134" s="16">
        <f t="shared" si="45"/>
        <v>42448.32</v>
      </c>
      <c r="N134" s="17"/>
      <c r="O134" s="16"/>
      <c r="P134" s="17"/>
      <c r="Q134" s="16"/>
      <c r="R134" s="17"/>
      <c r="S134" s="16"/>
      <c r="T134" s="17"/>
      <c r="U134" s="16"/>
      <c r="V134" s="17"/>
    </row>
    <row r="135" spans="1:22" thickBot="1" x14ac:dyDescent="0.35">
      <c r="A135" s="24" t="s">
        <v>388</v>
      </c>
      <c r="B135" s="24" t="s">
        <v>392</v>
      </c>
      <c r="C135" s="13" t="s">
        <v>93</v>
      </c>
      <c r="D135" s="13" t="s">
        <v>402</v>
      </c>
      <c r="E135" s="13"/>
      <c r="F135" s="13" t="s">
        <v>403</v>
      </c>
      <c r="G135" s="16">
        <v>300</v>
      </c>
      <c r="H135" s="17"/>
      <c r="I135" s="16">
        <f t="shared" si="43"/>
        <v>306</v>
      </c>
      <c r="J135" s="17"/>
      <c r="K135" s="16">
        <f t="shared" si="44"/>
        <v>312.12</v>
      </c>
      <c r="L135" s="17"/>
      <c r="M135" s="16">
        <f t="shared" si="45"/>
        <v>318.36239999999998</v>
      </c>
      <c r="N135" s="17"/>
      <c r="O135" s="16"/>
      <c r="P135" s="17"/>
      <c r="Q135" s="16"/>
      <c r="R135" s="17"/>
      <c r="S135" s="16"/>
      <c r="T135" s="17"/>
      <c r="U135" s="16"/>
      <c r="V135" s="17"/>
    </row>
    <row r="136" spans="1:22" thickBot="1" x14ac:dyDescent="0.35">
      <c r="A136" s="10" t="s">
        <v>388</v>
      </c>
      <c r="B136" s="22" t="s">
        <v>404</v>
      </c>
      <c r="C136" s="23"/>
      <c r="D136" s="23" t="s">
        <v>405</v>
      </c>
      <c r="E136" s="23"/>
      <c r="F136" s="23"/>
      <c r="G136" s="40">
        <f>SUM(G137:G138)</f>
        <v>25000</v>
      </c>
      <c r="H136" s="40">
        <f t="shared" ref="H136:M136" si="46">SUM(H137:H138)</f>
        <v>0</v>
      </c>
      <c r="I136" s="40">
        <f t="shared" si="46"/>
        <v>25500</v>
      </c>
      <c r="J136" s="40">
        <f t="shared" si="46"/>
        <v>0</v>
      </c>
      <c r="K136" s="40">
        <f t="shared" si="46"/>
        <v>26010</v>
      </c>
      <c r="L136" s="40">
        <f t="shared" si="46"/>
        <v>0</v>
      </c>
      <c r="M136" s="40">
        <f t="shared" si="46"/>
        <v>26530.2</v>
      </c>
      <c r="N136" s="40">
        <f>SUM(N137:N138)</f>
        <v>0</v>
      </c>
      <c r="O136" s="16"/>
      <c r="P136" s="17"/>
      <c r="Q136" s="16"/>
      <c r="R136" s="17"/>
      <c r="S136" s="16"/>
      <c r="T136" s="17"/>
      <c r="U136" s="16"/>
      <c r="V136" s="17"/>
    </row>
    <row r="137" spans="1:22" thickBot="1" x14ac:dyDescent="0.35">
      <c r="A137" s="24" t="s">
        <v>388</v>
      </c>
      <c r="B137" s="24" t="s">
        <v>404</v>
      </c>
      <c r="C137" s="13" t="s">
        <v>96</v>
      </c>
      <c r="D137" s="13" t="s">
        <v>406</v>
      </c>
      <c r="E137" s="13"/>
      <c r="F137" s="13" t="s">
        <v>407</v>
      </c>
      <c r="G137" s="16">
        <v>25000</v>
      </c>
      <c r="H137" s="17"/>
      <c r="I137" s="16">
        <f t="shared" si="43"/>
        <v>25500</v>
      </c>
      <c r="J137" s="17"/>
      <c r="K137" s="16">
        <f t="shared" si="43"/>
        <v>26010</v>
      </c>
      <c r="L137" s="17"/>
      <c r="M137" s="16">
        <f t="shared" si="43"/>
        <v>26530.2</v>
      </c>
      <c r="N137" s="17"/>
      <c r="O137" s="16"/>
      <c r="P137" s="17"/>
      <c r="Q137" s="16"/>
      <c r="R137" s="17"/>
      <c r="S137" s="16"/>
      <c r="T137" s="17"/>
      <c r="U137" s="16"/>
      <c r="V137" s="17"/>
    </row>
    <row r="138" spans="1:22" thickBot="1" x14ac:dyDescent="0.35">
      <c r="A138" s="24" t="s">
        <v>388</v>
      </c>
      <c r="B138" s="24" t="s">
        <v>404</v>
      </c>
      <c r="C138" s="13" t="s">
        <v>99</v>
      </c>
      <c r="D138" s="13" t="s">
        <v>408</v>
      </c>
      <c r="E138" s="13"/>
      <c r="F138" s="13" t="s">
        <v>409</v>
      </c>
      <c r="G138" s="16"/>
      <c r="H138" s="17"/>
      <c r="I138" s="16"/>
      <c r="J138" s="17"/>
      <c r="K138" s="16"/>
      <c r="L138" s="17"/>
      <c r="M138" s="16"/>
      <c r="N138" s="17"/>
      <c r="O138" s="16"/>
      <c r="P138" s="17"/>
      <c r="Q138" s="16"/>
      <c r="R138" s="17"/>
      <c r="S138" s="16"/>
      <c r="T138" s="17"/>
      <c r="U138" s="16"/>
      <c r="V138" s="17"/>
    </row>
    <row r="139" spans="1:22" thickBot="1" x14ac:dyDescent="0.35">
      <c r="A139" s="24" t="s">
        <v>388</v>
      </c>
      <c r="B139" s="22" t="s">
        <v>410</v>
      </c>
      <c r="C139" s="23"/>
      <c r="D139" s="23" t="s">
        <v>411</v>
      </c>
      <c r="E139" s="23"/>
      <c r="F139" s="23"/>
      <c r="G139" s="40">
        <f>SUM(G140:G142)</f>
        <v>20000</v>
      </c>
      <c r="H139" s="41">
        <f>SUM(H140:H142)</f>
        <v>0</v>
      </c>
      <c r="I139" s="41">
        <f t="shared" ref="I139:N139" si="47">SUM(I140:I142)</f>
        <v>20400</v>
      </c>
      <c r="J139" s="41">
        <f t="shared" si="47"/>
        <v>0</v>
      </c>
      <c r="K139" s="41">
        <f t="shared" si="47"/>
        <v>20808</v>
      </c>
      <c r="L139" s="41">
        <f t="shared" si="47"/>
        <v>0</v>
      </c>
      <c r="M139" s="41">
        <f t="shared" si="47"/>
        <v>21224.16</v>
      </c>
      <c r="N139" s="41">
        <f t="shared" si="47"/>
        <v>0</v>
      </c>
      <c r="O139" s="16"/>
      <c r="P139" s="17"/>
      <c r="Q139" s="16"/>
      <c r="R139" s="17"/>
      <c r="S139" s="16"/>
      <c r="T139" s="17"/>
      <c r="U139" s="16"/>
      <c r="V139" s="17"/>
    </row>
    <row r="140" spans="1:22" thickBot="1" x14ac:dyDescent="0.35">
      <c r="A140" s="24" t="s">
        <v>388</v>
      </c>
      <c r="B140" s="24" t="s">
        <v>410</v>
      </c>
      <c r="C140" s="13" t="s">
        <v>104</v>
      </c>
      <c r="D140" s="13" t="s">
        <v>412</v>
      </c>
      <c r="E140" s="13"/>
      <c r="F140" s="13" t="s">
        <v>413</v>
      </c>
      <c r="G140" s="16">
        <v>8000</v>
      </c>
      <c r="H140" s="17"/>
      <c r="I140" s="16">
        <f t="shared" ref="I140:I142" si="48">G140+(G140*0.02)</f>
        <v>8160</v>
      </c>
      <c r="J140" s="17"/>
      <c r="K140" s="16">
        <f t="shared" ref="K140:K142" si="49">I140+(I140*0.02)</f>
        <v>8323.2000000000007</v>
      </c>
      <c r="L140" s="17"/>
      <c r="M140" s="16">
        <f t="shared" ref="M140:M142" si="50">K140+(K140*0.02)</f>
        <v>8489.6640000000007</v>
      </c>
      <c r="N140" s="17"/>
      <c r="O140" s="16"/>
      <c r="P140" s="17"/>
      <c r="Q140" s="16"/>
      <c r="R140" s="17"/>
      <c r="S140" s="16"/>
      <c r="T140" s="17"/>
      <c r="U140" s="16"/>
      <c r="V140" s="17"/>
    </row>
    <row r="141" spans="1:22" thickBot="1" x14ac:dyDescent="0.35">
      <c r="A141" s="24" t="s">
        <v>388</v>
      </c>
      <c r="B141" s="24" t="s">
        <v>410</v>
      </c>
      <c r="C141" s="13" t="s">
        <v>107</v>
      </c>
      <c r="D141" s="13" t="s">
        <v>414</v>
      </c>
      <c r="E141" s="13"/>
      <c r="F141" s="13" t="s">
        <v>415</v>
      </c>
      <c r="G141" s="16">
        <v>6000</v>
      </c>
      <c r="H141" s="17"/>
      <c r="I141" s="16">
        <f t="shared" si="48"/>
        <v>6120</v>
      </c>
      <c r="J141" s="17"/>
      <c r="K141" s="16">
        <f t="shared" si="49"/>
        <v>6242.4</v>
      </c>
      <c r="L141" s="17"/>
      <c r="M141" s="16">
        <f t="shared" si="50"/>
        <v>6367.2479999999996</v>
      </c>
      <c r="N141" s="17"/>
      <c r="O141" s="16"/>
      <c r="P141" s="17"/>
      <c r="Q141" s="16"/>
      <c r="R141" s="17"/>
      <c r="S141" s="16"/>
      <c r="T141" s="17"/>
      <c r="U141" s="16"/>
      <c r="V141" s="17"/>
    </row>
    <row r="142" spans="1:22" thickBot="1" x14ac:dyDescent="0.35">
      <c r="A142" s="24" t="s">
        <v>388</v>
      </c>
      <c r="B142" s="24" t="s">
        <v>410</v>
      </c>
      <c r="C142" s="13" t="s">
        <v>113</v>
      </c>
      <c r="D142" s="13" t="s">
        <v>416</v>
      </c>
      <c r="E142" s="13"/>
      <c r="F142" s="13" t="s">
        <v>417</v>
      </c>
      <c r="G142" s="16">
        <v>6000</v>
      </c>
      <c r="H142" s="17"/>
      <c r="I142" s="16">
        <f t="shared" si="48"/>
        <v>6120</v>
      </c>
      <c r="J142" s="17"/>
      <c r="K142" s="16">
        <f t="shared" si="49"/>
        <v>6242.4</v>
      </c>
      <c r="L142" s="17"/>
      <c r="M142" s="16">
        <f t="shared" si="50"/>
        <v>6367.2479999999996</v>
      </c>
      <c r="N142" s="17"/>
      <c r="O142" s="16"/>
      <c r="P142" s="17"/>
      <c r="Q142" s="16"/>
      <c r="R142" s="17"/>
      <c r="S142" s="16"/>
      <c r="T142" s="17"/>
      <c r="U142" s="16"/>
      <c r="V142" s="17"/>
    </row>
    <row r="143" spans="1:22" thickBot="1" x14ac:dyDescent="0.35">
      <c r="A143" s="24" t="s">
        <v>388</v>
      </c>
      <c r="B143" s="22" t="s">
        <v>418</v>
      </c>
      <c r="C143" s="23"/>
      <c r="D143" s="25" t="s">
        <v>419</v>
      </c>
      <c r="E143" s="25"/>
      <c r="F143" s="23"/>
      <c r="G143" s="40">
        <f>SUM(G144:G145)</f>
        <v>300000</v>
      </c>
      <c r="H143" s="41">
        <f>SUM(H144:H145)</f>
        <v>2200</v>
      </c>
      <c r="I143" s="41">
        <f t="shared" ref="I143:N143" si="51">SUM(I144:I145)</f>
        <v>306000</v>
      </c>
      <c r="J143" s="41">
        <f t="shared" si="51"/>
        <v>2244</v>
      </c>
      <c r="K143" s="41">
        <f t="shared" si="51"/>
        <v>312120</v>
      </c>
      <c r="L143" s="41">
        <f t="shared" si="51"/>
        <v>2288.88</v>
      </c>
      <c r="M143" s="41">
        <f t="shared" si="51"/>
        <v>318362.40000000002</v>
      </c>
      <c r="N143" s="41">
        <f t="shared" si="51"/>
        <v>2334.6576</v>
      </c>
      <c r="O143" s="16"/>
      <c r="P143" s="17"/>
      <c r="Q143" s="16"/>
      <c r="R143" s="17"/>
      <c r="S143" s="16"/>
      <c r="T143" s="17"/>
      <c r="U143" s="16"/>
      <c r="V143" s="17"/>
    </row>
    <row r="144" spans="1:22" thickBot="1" x14ac:dyDescent="0.35">
      <c r="A144" s="24" t="s">
        <v>388</v>
      </c>
      <c r="B144" s="24" t="s">
        <v>418</v>
      </c>
      <c r="C144" s="13" t="s">
        <v>116</v>
      </c>
      <c r="D144" s="13" t="s">
        <v>420</v>
      </c>
      <c r="E144" s="13"/>
      <c r="F144" s="13" t="s">
        <v>421</v>
      </c>
      <c r="G144" s="16">
        <v>294000</v>
      </c>
      <c r="H144" s="17">
        <v>2200</v>
      </c>
      <c r="I144" s="16">
        <f t="shared" ref="I144:N152" si="52">G144+(G144*0.02)</f>
        <v>299880</v>
      </c>
      <c r="J144" s="16">
        <f t="shared" si="52"/>
        <v>2244</v>
      </c>
      <c r="K144" s="16">
        <f t="shared" ref="K144:L147" si="53">I144+(I144*0.02)</f>
        <v>305877.59999999998</v>
      </c>
      <c r="L144" s="16">
        <f t="shared" si="53"/>
        <v>2288.88</v>
      </c>
      <c r="M144" s="16">
        <f t="shared" ref="M144:N147" si="54">K144+(K144*0.02)</f>
        <v>311995.152</v>
      </c>
      <c r="N144" s="16">
        <f t="shared" si="54"/>
        <v>2334.6576</v>
      </c>
      <c r="O144" s="16"/>
      <c r="P144" s="17"/>
      <c r="Q144" s="16"/>
      <c r="R144" s="17"/>
      <c r="S144" s="16"/>
      <c r="T144" s="17"/>
      <c r="U144" s="16"/>
      <c r="V144" s="17"/>
    </row>
    <row r="145" spans="1:22" thickBot="1" x14ac:dyDescent="0.35">
      <c r="A145" s="24" t="s">
        <v>388</v>
      </c>
      <c r="B145" s="24" t="s">
        <v>418</v>
      </c>
      <c r="C145" s="13" t="s">
        <v>119</v>
      </c>
      <c r="D145" s="13" t="s">
        <v>422</v>
      </c>
      <c r="E145" s="13"/>
      <c r="F145" s="13" t="s">
        <v>423</v>
      </c>
      <c r="G145" s="16">
        <v>6000</v>
      </c>
      <c r="H145" s="17"/>
      <c r="I145" s="16">
        <f t="shared" si="52"/>
        <v>6120</v>
      </c>
      <c r="J145" s="17"/>
      <c r="K145" s="16">
        <f t="shared" si="53"/>
        <v>6242.4</v>
      </c>
      <c r="L145" s="17"/>
      <c r="M145" s="16">
        <f t="shared" si="54"/>
        <v>6367.2479999999996</v>
      </c>
      <c r="N145" s="17"/>
      <c r="O145" s="16"/>
      <c r="P145" s="17"/>
      <c r="Q145" s="16"/>
      <c r="R145" s="17"/>
      <c r="S145" s="16"/>
      <c r="T145" s="17"/>
      <c r="U145" s="16"/>
      <c r="V145" s="17"/>
    </row>
    <row r="146" spans="1:22" thickBot="1" x14ac:dyDescent="0.35">
      <c r="A146" s="10" t="s">
        <v>388</v>
      </c>
      <c r="B146" s="22" t="s">
        <v>424</v>
      </c>
      <c r="C146" s="23" t="s">
        <v>122</v>
      </c>
      <c r="D146" s="23" t="s">
        <v>425</v>
      </c>
      <c r="E146" s="23"/>
      <c r="F146" s="23" t="s">
        <v>426</v>
      </c>
      <c r="G146" s="40">
        <v>12500</v>
      </c>
      <c r="H146" s="41">
        <v>0</v>
      </c>
      <c r="I146" s="41">
        <f t="shared" si="52"/>
        <v>12750</v>
      </c>
      <c r="J146" s="41"/>
      <c r="K146" s="41">
        <f t="shared" si="53"/>
        <v>13005</v>
      </c>
      <c r="L146" s="41"/>
      <c r="M146" s="41">
        <f t="shared" si="54"/>
        <v>13265.1</v>
      </c>
      <c r="N146" s="41"/>
      <c r="O146" s="16"/>
      <c r="P146" s="17"/>
      <c r="Q146" s="16"/>
      <c r="R146" s="17"/>
      <c r="S146" s="16"/>
      <c r="T146" s="17"/>
      <c r="U146" s="16"/>
      <c r="V146" s="17"/>
    </row>
    <row r="147" spans="1:22" thickBot="1" x14ac:dyDescent="0.35">
      <c r="A147" s="24" t="s">
        <v>388</v>
      </c>
      <c r="B147" s="22" t="s">
        <v>427</v>
      </c>
      <c r="C147" s="23" t="s">
        <v>125</v>
      </c>
      <c r="D147" s="25" t="s">
        <v>428</v>
      </c>
      <c r="E147" s="25"/>
      <c r="F147" s="23" t="s">
        <v>429</v>
      </c>
      <c r="G147" s="40">
        <v>5000</v>
      </c>
      <c r="H147" s="41">
        <v>0</v>
      </c>
      <c r="I147" s="41">
        <f t="shared" si="52"/>
        <v>5100</v>
      </c>
      <c r="J147" s="41"/>
      <c r="K147" s="41">
        <f t="shared" si="53"/>
        <v>5202</v>
      </c>
      <c r="L147" s="41"/>
      <c r="M147" s="41">
        <f t="shared" si="54"/>
        <v>5306.04</v>
      </c>
      <c r="N147" s="41"/>
      <c r="O147" s="16"/>
      <c r="P147" s="17"/>
      <c r="Q147" s="16"/>
      <c r="R147" s="17"/>
      <c r="S147" s="16"/>
      <c r="T147" s="17"/>
      <c r="U147" s="16"/>
      <c r="V147" s="17"/>
    </row>
    <row r="148" spans="1:22" ht="31.2" thickBot="1" x14ac:dyDescent="0.35">
      <c r="A148" s="19" t="s">
        <v>430</v>
      </c>
      <c r="B148" s="19"/>
      <c r="C148" s="20"/>
      <c r="D148" s="21" t="s">
        <v>431</v>
      </c>
      <c r="E148" s="21"/>
      <c r="F148" s="20"/>
      <c r="G148" s="36">
        <f>G149+G150</f>
        <v>0</v>
      </c>
      <c r="H148" s="37">
        <f>H149+H150</f>
        <v>532400</v>
      </c>
      <c r="I148" s="37">
        <f t="shared" ref="I148:N148" si="55">I149+I150</f>
        <v>0</v>
      </c>
      <c r="J148" s="37">
        <f t="shared" si="55"/>
        <v>543048</v>
      </c>
      <c r="K148" s="37">
        <f t="shared" si="55"/>
        <v>0</v>
      </c>
      <c r="L148" s="37">
        <f t="shared" si="55"/>
        <v>553908.96</v>
      </c>
      <c r="M148" s="37">
        <f t="shared" si="55"/>
        <v>0</v>
      </c>
      <c r="N148" s="37">
        <f t="shared" si="55"/>
        <v>564987.13920000009</v>
      </c>
      <c r="O148" s="8" t="s">
        <v>432</v>
      </c>
      <c r="P148" s="9" t="s">
        <v>433</v>
      </c>
      <c r="Q148" s="8" t="s">
        <v>432</v>
      </c>
      <c r="R148" s="9" t="s">
        <v>433</v>
      </c>
      <c r="S148" s="8" t="s">
        <v>432</v>
      </c>
      <c r="T148" s="9" t="s">
        <v>433</v>
      </c>
      <c r="U148" s="8" t="s">
        <v>432</v>
      </c>
      <c r="V148" s="9" t="s">
        <v>433</v>
      </c>
    </row>
    <row r="149" spans="1:22" thickBot="1" x14ac:dyDescent="0.35">
      <c r="A149" s="10" t="s">
        <v>430</v>
      </c>
      <c r="B149" s="22" t="s">
        <v>434</v>
      </c>
      <c r="C149" s="23" t="s">
        <v>128</v>
      </c>
      <c r="D149" s="23" t="s">
        <v>435</v>
      </c>
      <c r="E149" s="23"/>
      <c r="F149" s="23" t="s">
        <v>436</v>
      </c>
      <c r="G149" s="40"/>
      <c r="H149" s="41">
        <f>(22*10000)+(22*200)</f>
        <v>224400</v>
      </c>
      <c r="I149" s="41"/>
      <c r="J149" s="41">
        <f t="shared" si="52"/>
        <v>228888</v>
      </c>
      <c r="K149" s="41"/>
      <c r="L149" s="41">
        <f t="shared" si="52"/>
        <v>233465.76</v>
      </c>
      <c r="M149" s="41"/>
      <c r="N149" s="41">
        <f t="shared" si="52"/>
        <v>238135.07520000002</v>
      </c>
      <c r="O149" s="16"/>
      <c r="P149" s="17"/>
      <c r="Q149" s="16"/>
      <c r="R149" s="17"/>
      <c r="S149" s="16"/>
      <c r="T149" s="17"/>
      <c r="U149" s="16"/>
      <c r="V149" s="17"/>
    </row>
    <row r="150" spans="1:22" thickBot="1" x14ac:dyDescent="0.35">
      <c r="A150" s="24" t="s">
        <v>430</v>
      </c>
      <c r="B150" s="22" t="s">
        <v>437</v>
      </c>
      <c r="C150" s="23"/>
      <c r="D150" s="23" t="s">
        <v>438</v>
      </c>
      <c r="E150" s="23"/>
      <c r="F150" s="23"/>
      <c r="G150" s="40"/>
      <c r="H150" s="41">
        <f>SUM(H151:H152)</f>
        <v>308000</v>
      </c>
      <c r="I150" s="41">
        <f t="shared" ref="I150:N150" si="56">SUM(I151:I152)</f>
        <v>0</v>
      </c>
      <c r="J150" s="41">
        <f t="shared" si="56"/>
        <v>314160</v>
      </c>
      <c r="K150" s="41">
        <f t="shared" si="56"/>
        <v>0</v>
      </c>
      <c r="L150" s="41">
        <f t="shared" si="56"/>
        <v>320443.2</v>
      </c>
      <c r="M150" s="41">
        <f t="shared" si="56"/>
        <v>0</v>
      </c>
      <c r="N150" s="41">
        <f t="shared" si="56"/>
        <v>326852.06400000001</v>
      </c>
      <c r="O150" s="16"/>
      <c r="P150" s="17"/>
      <c r="Q150" s="16"/>
      <c r="R150" s="17"/>
      <c r="S150" s="16"/>
      <c r="T150" s="17"/>
      <c r="U150" s="16"/>
      <c r="V150" s="17"/>
    </row>
    <row r="151" spans="1:22" thickBot="1" x14ac:dyDescent="0.35">
      <c r="A151" s="10" t="s">
        <v>430</v>
      </c>
      <c r="B151" s="24" t="s">
        <v>437</v>
      </c>
      <c r="C151" s="13" t="s">
        <v>131</v>
      </c>
      <c r="D151" s="13" t="s">
        <v>439</v>
      </c>
      <c r="E151" s="13"/>
      <c r="F151" s="13" t="s">
        <v>440</v>
      </c>
      <c r="G151" s="16"/>
      <c r="H151" s="17">
        <v>296000</v>
      </c>
      <c r="I151" s="16"/>
      <c r="J151" s="16">
        <f t="shared" si="52"/>
        <v>301920</v>
      </c>
      <c r="K151" s="16"/>
      <c r="L151" s="16">
        <f t="shared" si="52"/>
        <v>307958.40000000002</v>
      </c>
      <c r="M151" s="16"/>
      <c r="N151" s="16">
        <f t="shared" si="52"/>
        <v>314117.56800000003</v>
      </c>
      <c r="O151" s="16"/>
      <c r="P151" s="17"/>
      <c r="Q151" s="16"/>
      <c r="R151" s="17"/>
      <c r="S151" s="16"/>
      <c r="T151" s="17"/>
      <c r="U151" s="16"/>
      <c r="V151" s="17"/>
    </row>
    <row r="152" spans="1:22" thickBot="1" x14ac:dyDescent="0.35">
      <c r="A152" s="10" t="s">
        <v>430</v>
      </c>
      <c r="B152" s="24" t="s">
        <v>437</v>
      </c>
      <c r="C152" s="13" t="s">
        <v>134</v>
      </c>
      <c r="D152" s="13" t="s">
        <v>441</v>
      </c>
      <c r="E152" s="13"/>
      <c r="F152" s="13" t="s">
        <v>442</v>
      </c>
      <c r="G152" s="16"/>
      <c r="H152" s="17">
        <v>12000</v>
      </c>
      <c r="I152" s="16"/>
      <c r="J152" s="16">
        <f t="shared" si="52"/>
        <v>12240</v>
      </c>
      <c r="K152" s="16"/>
      <c r="L152" s="16">
        <f t="shared" si="52"/>
        <v>12484.8</v>
      </c>
      <c r="M152" s="16"/>
      <c r="N152" s="16">
        <f t="shared" si="52"/>
        <v>12734.495999999999</v>
      </c>
      <c r="O152" s="16"/>
      <c r="P152" s="17"/>
      <c r="Q152" s="16"/>
      <c r="R152" s="17"/>
      <c r="S152" s="16"/>
      <c r="T152" s="17"/>
      <c r="U152" s="16"/>
      <c r="V152" s="17"/>
    </row>
    <row r="153" spans="1:22" ht="36.6" thickBot="1" x14ac:dyDescent="0.35">
      <c r="A153" s="10"/>
      <c r="B153" s="10"/>
      <c r="C153" s="52"/>
      <c r="D153" s="52"/>
      <c r="E153" s="52"/>
      <c r="F153" s="52"/>
      <c r="G153" s="26">
        <f>G3+G22+G49+G79+G115+G129+G148</f>
        <v>608890</v>
      </c>
      <c r="H153" s="27">
        <f>H3+H22+H49+H79+H115+H129+H148</f>
        <v>583100</v>
      </c>
      <c r="I153" s="27">
        <f>I3+I22+I49+I79+I115+I129+I148</f>
        <v>621067.80000000005</v>
      </c>
      <c r="J153" s="27">
        <f t="shared" ref="J153:N153" si="57">J3+J22+J49+J79+J115+J129+J148</f>
        <v>594762</v>
      </c>
      <c r="K153" s="27">
        <f t="shared" si="57"/>
        <v>633489.15599999996</v>
      </c>
      <c r="L153" s="27">
        <f t="shared" si="57"/>
        <v>606657.24</v>
      </c>
      <c r="M153" s="27">
        <f t="shared" si="57"/>
        <v>646158.93912</v>
      </c>
      <c r="N153" s="27">
        <f t="shared" si="57"/>
        <v>618790.38480000012</v>
      </c>
      <c r="O153" s="26" t="s">
        <v>443</v>
      </c>
      <c r="P153" s="27" t="s">
        <v>444</v>
      </c>
      <c r="Q153" s="26" t="s">
        <v>445</v>
      </c>
      <c r="R153" s="27" t="s">
        <v>446</v>
      </c>
      <c r="S153" s="26" t="s">
        <v>447</v>
      </c>
      <c r="T153" s="27" t="s">
        <v>448</v>
      </c>
      <c r="U153" s="26" t="s">
        <v>449</v>
      </c>
      <c r="V153" s="27" t="s">
        <v>450</v>
      </c>
    </row>
    <row r="154" spans="1:22" ht="15" customHeight="1" x14ac:dyDescent="0.3">
      <c r="F154" s="2" t="s">
        <v>451</v>
      </c>
      <c r="H154" s="42">
        <f>H153-G153</f>
        <v>-25790</v>
      </c>
      <c r="I154" s="42"/>
      <c r="J154" s="42">
        <f>J153-I153</f>
        <v>-26305.800000000047</v>
      </c>
      <c r="K154" s="42"/>
      <c r="L154" s="42">
        <f>L153-K153</f>
        <v>-26831.915999999968</v>
      </c>
      <c r="M154" s="42"/>
      <c r="N154" s="42">
        <f>N153-M153</f>
        <v>-27368.554319999879</v>
      </c>
    </row>
  </sheetData>
  <mergeCells count="4">
    <mergeCell ref="C153:F153"/>
    <mergeCell ref="O1:V1"/>
    <mergeCell ref="A1:E1"/>
    <mergeCell ref="G1:N1"/>
  </mergeCells>
  <phoneticPr fontId="13" type="noConversion"/>
  <pageMargins left="0.23622047244094491" right="0.23622047244094491" top="0.55118110236220474" bottom="0.35433070866141736" header="0.31496062992125984" footer="0.31496062992125984"/>
  <pageSetup paperSize="8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93F0E-502A-40C2-B97B-E8600F394C11}">
  <dimension ref="B1:F152"/>
  <sheetViews>
    <sheetView workbookViewId="0">
      <selection activeCell="E5" sqref="E5"/>
    </sheetView>
  </sheetViews>
  <sheetFormatPr defaultRowHeight="14.4" x14ac:dyDescent="0.3"/>
  <cols>
    <col min="1" max="1" width="4.44140625" customWidth="1"/>
    <col min="5" max="5" width="116.33203125" customWidth="1"/>
    <col min="6" max="6" width="19.88671875" customWidth="1"/>
  </cols>
  <sheetData>
    <row r="1" spans="2:6" ht="24" thickBot="1" x14ac:dyDescent="0.35">
      <c r="B1" s="54" t="s">
        <v>452</v>
      </c>
      <c r="C1" s="55"/>
      <c r="D1" s="55"/>
      <c r="E1" s="55"/>
      <c r="F1" s="1"/>
    </row>
    <row r="2" spans="2:6" ht="15" thickBot="1" x14ac:dyDescent="0.35">
      <c r="B2" s="3" t="s">
        <v>3</v>
      </c>
      <c r="C2" s="3" t="s">
        <v>4</v>
      </c>
      <c r="D2" s="3" t="s">
        <v>5</v>
      </c>
      <c r="E2" s="3" t="s">
        <v>6</v>
      </c>
      <c r="F2" s="1" t="s">
        <v>8</v>
      </c>
    </row>
    <row r="3" spans="2:6" ht="15" thickBot="1" x14ac:dyDescent="0.35">
      <c r="B3" s="6" t="s">
        <v>17</v>
      </c>
      <c r="C3" s="7"/>
      <c r="D3" s="7"/>
      <c r="E3" s="6" t="s">
        <v>18</v>
      </c>
      <c r="F3" s="31"/>
    </row>
    <row r="4" spans="2:6" ht="15" thickBot="1" x14ac:dyDescent="0.35">
      <c r="B4" s="10" t="s">
        <v>17</v>
      </c>
      <c r="C4" s="11" t="s">
        <v>21</v>
      </c>
      <c r="D4" s="12"/>
      <c r="E4" s="11" t="s">
        <v>22</v>
      </c>
      <c r="F4" s="18"/>
    </row>
    <row r="5" spans="2:6" ht="15" thickBot="1" x14ac:dyDescent="0.35">
      <c r="B5" s="10" t="s">
        <v>17</v>
      </c>
      <c r="C5" s="10" t="s">
        <v>21</v>
      </c>
      <c r="D5" s="13" t="s">
        <v>26</v>
      </c>
      <c r="E5" s="13" t="s">
        <v>27</v>
      </c>
      <c r="F5" s="13" t="s">
        <v>453</v>
      </c>
    </row>
    <row r="6" spans="2:6" ht="15" thickBot="1" x14ac:dyDescent="0.35">
      <c r="B6" s="10" t="s">
        <v>17</v>
      </c>
      <c r="C6" s="10" t="s">
        <v>21</v>
      </c>
      <c r="D6" s="13" t="s">
        <v>29</v>
      </c>
      <c r="E6" s="13" t="s">
        <v>30</v>
      </c>
      <c r="F6" s="13" t="s">
        <v>454</v>
      </c>
    </row>
    <row r="7" spans="2:6" ht="15" thickBot="1" x14ac:dyDescent="0.35">
      <c r="B7" s="10" t="s">
        <v>17</v>
      </c>
      <c r="C7" s="10" t="s">
        <v>21</v>
      </c>
      <c r="D7" s="13" t="s">
        <v>32</v>
      </c>
      <c r="E7" s="13" t="s">
        <v>33</v>
      </c>
      <c r="F7" s="13" t="s">
        <v>455</v>
      </c>
    </row>
    <row r="8" spans="2:6" ht="15" thickBot="1" x14ac:dyDescent="0.35">
      <c r="B8" s="10" t="s">
        <v>17</v>
      </c>
      <c r="C8" s="10" t="s">
        <v>21</v>
      </c>
      <c r="D8" s="13" t="s">
        <v>35</v>
      </c>
      <c r="E8" s="13" t="s">
        <v>36</v>
      </c>
      <c r="F8" s="13" t="s">
        <v>456</v>
      </c>
    </row>
    <row r="9" spans="2:6" ht="15" thickBot="1" x14ac:dyDescent="0.35">
      <c r="B9" s="10" t="s">
        <v>17</v>
      </c>
      <c r="C9" s="12" t="s">
        <v>38</v>
      </c>
      <c r="D9" s="18"/>
      <c r="E9" s="11" t="s">
        <v>39</v>
      </c>
      <c r="F9" s="18"/>
    </row>
    <row r="10" spans="2:6" ht="15" thickBot="1" x14ac:dyDescent="0.35">
      <c r="B10" s="10" t="s">
        <v>17</v>
      </c>
      <c r="C10" s="10" t="s">
        <v>38</v>
      </c>
      <c r="D10" s="13" t="s">
        <v>43</v>
      </c>
      <c r="E10" s="10" t="s">
        <v>44</v>
      </c>
      <c r="F10" s="13" t="s">
        <v>457</v>
      </c>
    </row>
    <row r="11" spans="2:6" ht="15" thickBot="1" x14ac:dyDescent="0.35">
      <c r="B11" s="10" t="s">
        <v>17</v>
      </c>
      <c r="C11" s="10" t="s">
        <v>38</v>
      </c>
      <c r="D11" s="13" t="s">
        <v>46</v>
      </c>
      <c r="E11" s="13" t="s">
        <v>47</v>
      </c>
      <c r="F11" s="13" t="s">
        <v>458</v>
      </c>
    </row>
    <row r="12" spans="2:6" ht="15" thickBot="1" x14ac:dyDescent="0.35">
      <c r="B12" s="10" t="s">
        <v>17</v>
      </c>
      <c r="C12" s="10" t="s">
        <v>38</v>
      </c>
      <c r="D12" s="13" t="s">
        <v>49</v>
      </c>
      <c r="E12" s="13" t="s">
        <v>50</v>
      </c>
      <c r="F12" s="13" t="s">
        <v>459</v>
      </c>
    </row>
    <row r="13" spans="2:6" ht="15" thickBot="1" x14ac:dyDescent="0.35">
      <c r="B13" s="10" t="s">
        <v>17</v>
      </c>
      <c r="C13" s="11" t="s">
        <v>52</v>
      </c>
      <c r="D13" s="12"/>
      <c r="E13" s="11" t="s">
        <v>53</v>
      </c>
      <c r="F13" s="18"/>
    </row>
    <row r="14" spans="2:6" ht="15" thickBot="1" x14ac:dyDescent="0.35">
      <c r="B14" s="10" t="s">
        <v>17</v>
      </c>
      <c r="C14" s="10" t="s">
        <v>52</v>
      </c>
      <c r="D14" s="13" t="s">
        <v>57</v>
      </c>
      <c r="E14" s="13" t="s">
        <v>58</v>
      </c>
      <c r="F14" s="13" t="s">
        <v>460</v>
      </c>
    </row>
    <row r="15" spans="2:6" ht="15" thickBot="1" x14ac:dyDescent="0.35">
      <c r="B15" s="10" t="s">
        <v>17</v>
      </c>
      <c r="C15" s="10" t="s">
        <v>52</v>
      </c>
      <c r="D15" s="13" t="s">
        <v>60</v>
      </c>
      <c r="E15" s="13" t="s">
        <v>61</v>
      </c>
      <c r="F15" s="13" t="s">
        <v>461</v>
      </c>
    </row>
    <row r="16" spans="2:6" ht="15" thickBot="1" x14ac:dyDescent="0.35">
      <c r="B16" s="10" t="s">
        <v>17</v>
      </c>
      <c r="C16" s="10" t="s">
        <v>52</v>
      </c>
      <c r="D16" s="13" t="s">
        <v>63</v>
      </c>
      <c r="E16" s="13" t="s">
        <v>64</v>
      </c>
      <c r="F16" s="13" t="s">
        <v>462</v>
      </c>
    </row>
    <row r="17" spans="2:6" ht="15" thickBot="1" x14ac:dyDescent="0.35">
      <c r="B17" s="10" t="s">
        <v>17</v>
      </c>
      <c r="C17" s="10" t="s">
        <v>52</v>
      </c>
      <c r="D17" s="13" t="s">
        <v>66</v>
      </c>
      <c r="E17" s="13" t="s">
        <v>67</v>
      </c>
      <c r="F17" s="13" t="s">
        <v>463</v>
      </c>
    </row>
    <row r="18" spans="2:6" ht="15" thickBot="1" x14ac:dyDescent="0.35">
      <c r="B18" s="10" t="s">
        <v>17</v>
      </c>
      <c r="C18" s="11" t="s">
        <v>69</v>
      </c>
      <c r="D18" s="18"/>
      <c r="E18" s="11" t="s">
        <v>70</v>
      </c>
      <c r="F18" s="18"/>
    </row>
    <row r="19" spans="2:6" ht="15" thickBot="1" x14ac:dyDescent="0.35">
      <c r="B19" s="10" t="s">
        <v>17</v>
      </c>
      <c r="C19" s="10" t="s">
        <v>69</v>
      </c>
      <c r="D19" s="13" t="s">
        <v>74</v>
      </c>
      <c r="E19" s="13" t="s">
        <v>75</v>
      </c>
      <c r="F19" s="13" t="s">
        <v>464</v>
      </c>
    </row>
    <row r="20" spans="2:6" ht="15" thickBot="1" x14ac:dyDescent="0.35">
      <c r="B20" s="10" t="s">
        <v>17</v>
      </c>
      <c r="C20" s="10" t="s">
        <v>69</v>
      </c>
      <c r="D20" s="13" t="s">
        <v>77</v>
      </c>
      <c r="E20" s="13" t="s">
        <v>78</v>
      </c>
      <c r="F20" s="13" t="s">
        <v>465</v>
      </c>
    </row>
    <row r="21" spans="2:6" ht="15" thickBot="1" x14ac:dyDescent="0.35">
      <c r="B21" s="10" t="s">
        <v>17</v>
      </c>
      <c r="C21" s="10" t="s">
        <v>69</v>
      </c>
      <c r="D21" s="13" t="s">
        <v>80</v>
      </c>
      <c r="E21" s="13" t="s">
        <v>81</v>
      </c>
      <c r="F21" s="13" t="s">
        <v>466</v>
      </c>
    </row>
    <row r="22" spans="2:6" ht="15" thickBot="1" x14ac:dyDescent="0.35">
      <c r="B22" s="6" t="s">
        <v>83</v>
      </c>
      <c r="C22" s="7"/>
      <c r="D22" s="7"/>
      <c r="E22" s="6" t="s">
        <v>84</v>
      </c>
      <c r="F22" s="31"/>
    </row>
    <row r="23" spans="2:6" ht="15" thickBot="1" x14ac:dyDescent="0.35">
      <c r="B23" s="13" t="s">
        <v>83</v>
      </c>
      <c r="C23" s="11" t="s">
        <v>87</v>
      </c>
      <c r="D23" s="12"/>
      <c r="E23" s="11" t="s">
        <v>88</v>
      </c>
      <c r="F23" s="18"/>
    </row>
    <row r="24" spans="2:6" ht="15" thickBot="1" x14ac:dyDescent="0.35">
      <c r="B24" s="13" t="s">
        <v>83</v>
      </c>
      <c r="C24" s="10" t="s">
        <v>87</v>
      </c>
      <c r="D24" s="13" t="s">
        <v>90</v>
      </c>
      <c r="E24" s="13" t="s">
        <v>91</v>
      </c>
      <c r="F24" s="13" t="s">
        <v>467</v>
      </c>
    </row>
    <row r="25" spans="2:6" ht="15" thickBot="1" x14ac:dyDescent="0.35">
      <c r="B25" s="13" t="s">
        <v>83</v>
      </c>
      <c r="C25" s="10" t="s">
        <v>87</v>
      </c>
      <c r="D25" s="13" t="s">
        <v>93</v>
      </c>
      <c r="E25" s="13" t="s">
        <v>94</v>
      </c>
      <c r="F25" s="13" t="s">
        <v>468</v>
      </c>
    </row>
    <row r="26" spans="2:6" ht="15" thickBot="1" x14ac:dyDescent="0.35">
      <c r="B26" s="13" t="s">
        <v>83</v>
      </c>
      <c r="C26" s="10" t="s">
        <v>87</v>
      </c>
      <c r="D26" s="13" t="s">
        <v>96</v>
      </c>
      <c r="E26" s="13" t="s">
        <v>97</v>
      </c>
      <c r="F26" s="13" t="s">
        <v>469</v>
      </c>
    </row>
    <row r="27" spans="2:6" ht="15" thickBot="1" x14ac:dyDescent="0.35">
      <c r="B27" s="13" t="s">
        <v>83</v>
      </c>
      <c r="C27" s="10" t="s">
        <v>87</v>
      </c>
      <c r="D27" s="13" t="s">
        <v>99</v>
      </c>
      <c r="E27" s="13" t="s">
        <v>100</v>
      </c>
      <c r="F27" s="13" t="s">
        <v>470</v>
      </c>
    </row>
    <row r="28" spans="2:6" ht="15" thickBot="1" x14ac:dyDescent="0.35">
      <c r="B28" s="13" t="s">
        <v>83</v>
      </c>
      <c r="C28" s="11" t="s">
        <v>102</v>
      </c>
      <c r="D28" s="11"/>
      <c r="E28" s="11" t="s">
        <v>103</v>
      </c>
      <c r="F28" s="18"/>
    </row>
    <row r="29" spans="2:6" ht="29.4" thickBot="1" x14ac:dyDescent="0.35">
      <c r="B29" s="13" t="s">
        <v>83</v>
      </c>
      <c r="C29" s="10" t="s">
        <v>102</v>
      </c>
      <c r="D29" s="13" t="s">
        <v>104</v>
      </c>
      <c r="E29" s="10" t="s">
        <v>105</v>
      </c>
      <c r="F29" s="13" t="s">
        <v>471</v>
      </c>
    </row>
    <row r="30" spans="2:6" ht="15" thickBot="1" x14ac:dyDescent="0.35">
      <c r="B30" s="13" t="s">
        <v>83</v>
      </c>
      <c r="C30" s="10" t="s">
        <v>102</v>
      </c>
      <c r="D30" s="13" t="s">
        <v>107</v>
      </c>
      <c r="E30" s="13" t="s">
        <v>108</v>
      </c>
      <c r="F30" s="13" t="s">
        <v>472</v>
      </c>
    </row>
    <row r="31" spans="2:6" ht="15" thickBot="1" x14ac:dyDescent="0.35">
      <c r="B31" s="10" t="s">
        <v>83</v>
      </c>
      <c r="C31" s="11" t="s">
        <v>110</v>
      </c>
      <c r="D31" s="12"/>
      <c r="E31" s="11" t="s">
        <v>111</v>
      </c>
      <c r="F31" s="18"/>
    </row>
    <row r="32" spans="2:6" ht="15" thickBot="1" x14ac:dyDescent="0.35">
      <c r="B32" s="10" t="s">
        <v>83</v>
      </c>
      <c r="C32" s="10" t="s">
        <v>110</v>
      </c>
      <c r="D32" s="13" t="s">
        <v>113</v>
      </c>
      <c r="E32" s="10" t="s">
        <v>114</v>
      </c>
      <c r="F32" s="13" t="s">
        <v>473</v>
      </c>
    </row>
    <row r="33" spans="2:6" ht="15" thickBot="1" x14ac:dyDescent="0.35">
      <c r="B33" s="10" t="s">
        <v>83</v>
      </c>
      <c r="C33" s="10" t="s">
        <v>110</v>
      </c>
      <c r="D33" s="13" t="s">
        <v>116</v>
      </c>
      <c r="E33" s="10" t="s">
        <v>117</v>
      </c>
      <c r="F33" s="13" t="s">
        <v>474</v>
      </c>
    </row>
    <row r="34" spans="2:6" ht="15" thickBot="1" x14ac:dyDescent="0.35">
      <c r="B34" s="10" t="s">
        <v>83</v>
      </c>
      <c r="C34" s="10" t="s">
        <v>110</v>
      </c>
      <c r="D34" s="13" t="s">
        <v>119</v>
      </c>
      <c r="E34" s="30" t="s">
        <v>120</v>
      </c>
      <c r="F34" s="13" t="s">
        <v>475</v>
      </c>
    </row>
    <row r="35" spans="2:6" ht="15" thickBot="1" x14ac:dyDescent="0.35">
      <c r="B35" s="10" t="s">
        <v>83</v>
      </c>
      <c r="C35" s="10" t="s">
        <v>110</v>
      </c>
      <c r="D35" s="13" t="s">
        <v>122</v>
      </c>
      <c r="E35" s="10" t="s">
        <v>123</v>
      </c>
      <c r="F35" s="13" t="s">
        <v>476</v>
      </c>
    </row>
    <row r="36" spans="2:6" ht="15" thickBot="1" x14ac:dyDescent="0.35">
      <c r="B36" s="10" t="s">
        <v>83</v>
      </c>
      <c r="C36" s="10" t="s">
        <v>110</v>
      </c>
      <c r="D36" s="13" t="s">
        <v>125</v>
      </c>
      <c r="E36" s="30" t="s">
        <v>126</v>
      </c>
      <c r="F36" s="13" t="s">
        <v>477</v>
      </c>
    </row>
    <row r="37" spans="2:6" ht="15" thickBot="1" x14ac:dyDescent="0.35">
      <c r="B37" s="10" t="s">
        <v>83</v>
      </c>
      <c r="C37" s="10" t="s">
        <v>110</v>
      </c>
      <c r="D37" s="13" t="s">
        <v>128</v>
      </c>
      <c r="E37" s="10" t="s">
        <v>129</v>
      </c>
      <c r="F37" s="13" t="s">
        <v>478</v>
      </c>
    </row>
    <row r="38" spans="2:6" ht="15" thickBot="1" x14ac:dyDescent="0.35">
      <c r="B38" s="10" t="s">
        <v>83</v>
      </c>
      <c r="C38" s="10" t="s">
        <v>110</v>
      </c>
      <c r="D38" s="13" t="s">
        <v>131</v>
      </c>
      <c r="E38" s="10" t="s">
        <v>132</v>
      </c>
      <c r="F38" s="13" t="s">
        <v>479</v>
      </c>
    </row>
    <row r="39" spans="2:6" ht="15" thickBot="1" x14ac:dyDescent="0.35">
      <c r="B39" s="10" t="s">
        <v>83</v>
      </c>
      <c r="C39" s="10" t="s">
        <v>110</v>
      </c>
      <c r="D39" s="13" t="s">
        <v>134</v>
      </c>
      <c r="E39" s="10" t="s">
        <v>135</v>
      </c>
      <c r="F39" s="13" t="s">
        <v>480</v>
      </c>
    </row>
    <row r="40" spans="2:6" ht="15" thickBot="1" x14ac:dyDescent="0.35">
      <c r="B40" s="10" t="s">
        <v>83</v>
      </c>
      <c r="C40" s="11" t="s">
        <v>137</v>
      </c>
      <c r="D40" s="18"/>
      <c r="E40" s="11" t="s">
        <v>138</v>
      </c>
      <c r="F40" s="18"/>
    </row>
    <row r="41" spans="2:6" ht="15" thickBot="1" x14ac:dyDescent="0.35">
      <c r="B41" s="10" t="s">
        <v>83</v>
      </c>
      <c r="C41" s="10" t="s">
        <v>137</v>
      </c>
      <c r="D41" s="13" t="s">
        <v>139</v>
      </c>
      <c r="E41" s="10" t="s">
        <v>140</v>
      </c>
      <c r="F41" s="13" t="s">
        <v>481</v>
      </c>
    </row>
    <row r="42" spans="2:6" ht="15" thickBot="1" x14ac:dyDescent="0.35">
      <c r="B42" s="10" t="s">
        <v>83</v>
      </c>
      <c r="C42" s="10" t="s">
        <v>137</v>
      </c>
      <c r="D42" s="13" t="s">
        <v>142</v>
      </c>
      <c r="E42" s="10" t="s">
        <v>143</v>
      </c>
      <c r="F42" s="13" t="s">
        <v>482</v>
      </c>
    </row>
    <row r="43" spans="2:6" ht="29.4" thickBot="1" x14ac:dyDescent="0.35">
      <c r="B43" s="10" t="s">
        <v>83</v>
      </c>
      <c r="C43" s="10" t="s">
        <v>137</v>
      </c>
      <c r="D43" s="13" t="s">
        <v>145</v>
      </c>
      <c r="E43" s="13" t="s">
        <v>146</v>
      </c>
      <c r="F43" s="13" t="s">
        <v>483</v>
      </c>
    </row>
    <row r="44" spans="2:6" ht="29.4" thickBot="1" x14ac:dyDescent="0.35">
      <c r="B44" s="10" t="s">
        <v>83</v>
      </c>
      <c r="C44" s="10" t="s">
        <v>137</v>
      </c>
      <c r="D44" s="13" t="s">
        <v>148</v>
      </c>
      <c r="E44" s="13" t="s">
        <v>149</v>
      </c>
      <c r="F44" s="13" t="s">
        <v>484</v>
      </c>
    </row>
    <row r="45" spans="2:6" ht="15" thickBot="1" x14ac:dyDescent="0.35">
      <c r="B45" s="10" t="s">
        <v>83</v>
      </c>
      <c r="C45" s="10" t="s">
        <v>137</v>
      </c>
      <c r="D45" s="13" t="s">
        <v>151</v>
      </c>
      <c r="E45" s="13" t="s">
        <v>152</v>
      </c>
      <c r="F45" s="13" t="s">
        <v>485</v>
      </c>
    </row>
    <row r="46" spans="2:6" ht="15" thickBot="1" x14ac:dyDescent="0.35">
      <c r="B46" s="10" t="s">
        <v>83</v>
      </c>
      <c r="C46" s="11" t="s">
        <v>154</v>
      </c>
      <c r="D46" s="18"/>
      <c r="E46" s="11" t="s">
        <v>155</v>
      </c>
      <c r="F46" s="18"/>
    </row>
    <row r="47" spans="2:6" ht="15" thickBot="1" x14ac:dyDescent="0.35">
      <c r="B47" s="10" t="s">
        <v>83</v>
      </c>
      <c r="C47" s="10" t="s">
        <v>154</v>
      </c>
      <c r="D47" s="13" t="s">
        <v>156</v>
      </c>
      <c r="E47" s="13" t="s">
        <v>157</v>
      </c>
      <c r="F47" s="13" t="s">
        <v>486</v>
      </c>
    </row>
    <row r="48" spans="2:6" ht="15" thickBot="1" x14ac:dyDescent="0.35">
      <c r="B48" s="10" t="s">
        <v>83</v>
      </c>
      <c r="C48" s="10" t="s">
        <v>154</v>
      </c>
      <c r="D48" s="13" t="s">
        <v>159</v>
      </c>
      <c r="E48" s="13" t="s">
        <v>160</v>
      </c>
      <c r="F48" s="13" t="s">
        <v>487</v>
      </c>
    </row>
    <row r="49" spans="2:6" ht="15" thickBot="1" x14ac:dyDescent="0.35">
      <c r="B49" s="6" t="s">
        <v>162</v>
      </c>
      <c r="C49" s="7"/>
      <c r="D49" s="7"/>
      <c r="E49" s="6" t="s">
        <v>163</v>
      </c>
      <c r="F49" s="31"/>
    </row>
    <row r="50" spans="2:6" ht="15" thickBot="1" x14ac:dyDescent="0.35">
      <c r="B50" s="10" t="s">
        <v>162</v>
      </c>
      <c r="C50" s="11" t="s">
        <v>164</v>
      </c>
      <c r="D50" s="18"/>
      <c r="E50" s="11" t="s">
        <v>165</v>
      </c>
      <c r="F50" s="18"/>
    </row>
    <row r="51" spans="2:6" ht="15" thickBot="1" x14ac:dyDescent="0.35">
      <c r="B51" s="10" t="s">
        <v>162</v>
      </c>
      <c r="C51" s="10" t="s">
        <v>164</v>
      </c>
      <c r="D51" s="13" t="s">
        <v>167</v>
      </c>
      <c r="E51" s="13" t="s">
        <v>168</v>
      </c>
      <c r="F51" s="13" t="s">
        <v>488</v>
      </c>
    </row>
    <row r="52" spans="2:6" ht="29.4" thickBot="1" x14ac:dyDescent="0.35">
      <c r="B52" s="10" t="s">
        <v>162</v>
      </c>
      <c r="C52" s="10" t="s">
        <v>164</v>
      </c>
      <c r="D52" s="13" t="s">
        <v>170</v>
      </c>
      <c r="E52" s="13" t="s">
        <v>171</v>
      </c>
      <c r="F52" s="13" t="s">
        <v>489</v>
      </c>
    </row>
    <row r="53" spans="2:6" ht="29.4" thickBot="1" x14ac:dyDescent="0.35">
      <c r="B53" s="10" t="s">
        <v>162</v>
      </c>
      <c r="C53" s="11" t="s">
        <v>173</v>
      </c>
      <c r="D53" s="18"/>
      <c r="E53" s="11" t="s">
        <v>174</v>
      </c>
      <c r="F53" s="18"/>
    </row>
    <row r="54" spans="2:6" ht="15" thickBot="1" x14ac:dyDescent="0.35">
      <c r="B54" s="10" t="s">
        <v>162</v>
      </c>
      <c r="C54" s="10" t="s">
        <v>173</v>
      </c>
      <c r="D54" s="13" t="s">
        <v>176</v>
      </c>
      <c r="E54" s="10" t="s">
        <v>177</v>
      </c>
      <c r="F54" s="13" t="s">
        <v>490</v>
      </c>
    </row>
    <row r="55" spans="2:6" ht="15" thickBot="1" x14ac:dyDescent="0.35">
      <c r="B55" s="10" t="s">
        <v>162</v>
      </c>
      <c r="C55" s="10" t="s">
        <v>173</v>
      </c>
      <c r="D55" s="13" t="s">
        <v>179</v>
      </c>
      <c r="E55" s="10" t="s">
        <v>180</v>
      </c>
      <c r="F55" s="13" t="s">
        <v>491</v>
      </c>
    </row>
    <row r="56" spans="2:6" ht="15" thickBot="1" x14ac:dyDescent="0.35">
      <c r="B56" s="10" t="s">
        <v>162</v>
      </c>
      <c r="C56" s="10" t="s">
        <v>173</v>
      </c>
      <c r="D56" s="13" t="s">
        <v>182</v>
      </c>
      <c r="E56" s="13" t="s">
        <v>183</v>
      </c>
      <c r="F56" s="13" t="s">
        <v>492</v>
      </c>
    </row>
    <row r="57" spans="2:6" ht="15" thickBot="1" x14ac:dyDescent="0.35">
      <c r="B57" s="10" t="s">
        <v>162</v>
      </c>
      <c r="C57" s="10" t="s">
        <v>173</v>
      </c>
      <c r="D57" s="13" t="s">
        <v>185</v>
      </c>
      <c r="E57" s="10" t="s">
        <v>186</v>
      </c>
      <c r="F57" s="13" t="s">
        <v>493</v>
      </c>
    </row>
    <row r="58" spans="2:6" ht="15" thickBot="1" x14ac:dyDescent="0.35">
      <c r="B58" s="10" t="s">
        <v>162</v>
      </c>
      <c r="C58" s="10" t="s">
        <v>173</v>
      </c>
      <c r="D58" s="13" t="s">
        <v>188</v>
      </c>
      <c r="E58" s="13" t="s">
        <v>189</v>
      </c>
      <c r="F58" s="13" t="s">
        <v>494</v>
      </c>
    </row>
    <row r="59" spans="2:6" ht="15" thickBot="1" x14ac:dyDescent="0.35">
      <c r="B59" s="10" t="s">
        <v>162</v>
      </c>
      <c r="C59" s="10" t="s">
        <v>173</v>
      </c>
      <c r="D59" s="13" t="s">
        <v>191</v>
      </c>
      <c r="E59" s="10" t="s">
        <v>192</v>
      </c>
      <c r="F59" s="13" t="s">
        <v>495</v>
      </c>
    </row>
    <row r="60" spans="2:6" ht="15" thickBot="1" x14ac:dyDescent="0.35">
      <c r="B60" s="10" t="s">
        <v>162</v>
      </c>
      <c r="C60" s="10" t="s">
        <v>173</v>
      </c>
      <c r="D60" s="13" t="s">
        <v>194</v>
      </c>
      <c r="E60" s="13" t="s">
        <v>195</v>
      </c>
      <c r="F60" s="13" t="s">
        <v>496</v>
      </c>
    </row>
    <row r="61" spans="2:6" ht="15" thickBot="1" x14ac:dyDescent="0.35">
      <c r="B61" s="10" t="s">
        <v>162</v>
      </c>
      <c r="C61" s="10" t="s">
        <v>173</v>
      </c>
      <c r="D61" s="13" t="s">
        <v>197</v>
      </c>
      <c r="E61" s="10" t="s">
        <v>198</v>
      </c>
      <c r="F61" s="13" t="s">
        <v>497</v>
      </c>
    </row>
    <row r="62" spans="2:6" ht="15" thickBot="1" x14ac:dyDescent="0.35">
      <c r="B62" s="10" t="s">
        <v>162</v>
      </c>
      <c r="C62" s="10" t="s">
        <v>173</v>
      </c>
      <c r="D62" s="13" t="s">
        <v>200</v>
      </c>
      <c r="E62" s="10" t="s">
        <v>201</v>
      </c>
      <c r="F62" s="13" t="s">
        <v>498</v>
      </c>
    </row>
    <row r="63" spans="2:6" ht="15" thickBot="1" x14ac:dyDescent="0.35">
      <c r="B63" s="10" t="s">
        <v>162</v>
      </c>
      <c r="C63" s="10" t="s">
        <v>173</v>
      </c>
      <c r="D63" s="13" t="s">
        <v>203</v>
      </c>
      <c r="E63" s="10" t="s">
        <v>204</v>
      </c>
      <c r="F63" s="13" t="s">
        <v>499</v>
      </c>
    </row>
    <row r="64" spans="2:6" ht="15" thickBot="1" x14ac:dyDescent="0.35">
      <c r="B64" s="10" t="s">
        <v>162</v>
      </c>
      <c r="C64" s="10" t="s">
        <v>173</v>
      </c>
      <c r="D64" s="13" t="s">
        <v>206</v>
      </c>
      <c r="E64" s="10" t="s">
        <v>207</v>
      </c>
      <c r="F64" s="13" t="s">
        <v>500</v>
      </c>
    </row>
    <row r="65" spans="2:6" ht="15" thickBot="1" x14ac:dyDescent="0.35">
      <c r="B65" s="10" t="s">
        <v>162</v>
      </c>
      <c r="C65" s="11" t="s">
        <v>209</v>
      </c>
      <c r="D65" s="18"/>
      <c r="E65" s="11" t="s">
        <v>210</v>
      </c>
      <c r="F65" s="18"/>
    </row>
    <row r="66" spans="2:6" ht="15" thickBot="1" x14ac:dyDescent="0.35">
      <c r="B66" s="10" t="s">
        <v>162</v>
      </c>
      <c r="C66" s="10" t="s">
        <v>212</v>
      </c>
      <c r="D66" s="13" t="s">
        <v>213</v>
      </c>
      <c r="E66" s="10" t="s">
        <v>214</v>
      </c>
      <c r="F66" s="13" t="s">
        <v>501</v>
      </c>
    </row>
    <row r="67" spans="2:6" ht="15" thickBot="1" x14ac:dyDescent="0.35">
      <c r="B67" s="10" t="s">
        <v>162</v>
      </c>
      <c r="C67" s="11" t="s">
        <v>216</v>
      </c>
      <c r="D67" s="18"/>
      <c r="E67" s="11" t="s">
        <v>217</v>
      </c>
      <c r="F67" s="18"/>
    </row>
    <row r="68" spans="2:6" ht="29.4" thickBot="1" x14ac:dyDescent="0.35">
      <c r="B68" s="10" t="s">
        <v>162</v>
      </c>
      <c r="C68" s="10" t="s">
        <v>216</v>
      </c>
      <c r="D68" s="13" t="s">
        <v>219</v>
      </c>
      <c r="E68" s="10" t="s">
        <v>220</v>
      </c>
      <c r="F68" s="13" t="s">
        <v>502</v>
      </c>
    </row>
    <row r="69" spans="2:6" ht="15" thickBot="1" x14ac:dyDescent="0.35">
      <c r="B69" s="10" t="s">
        <v>162</v>
      </c>
      <c r="C69" s="10" t="s">
        <v>216</v>
      </c>
      <c r="D69" s="13" t="s">
        <v>222</v>
      </c>
      <c r="E69" s="57" t="s">
        <v>503</v>
      </c>
      <c r="F69" s="13" t="s">
        <v>504</v>
      </c>
    </row>
    <row r="70" spans="2:6" ht="15" thickBot="1" x14ac:dyDescent="0.35">
      <c r="B70" s="10" t="s">
        <v>162</v>
      </c>
      <c r="C70" s="10" t="s">
        <v>216</v>
      </c>
      <c r="D70" s="13" t="s">
        <v>225</v>
      </c>
      <c r="E70" s="10" t="s">
        <v>226</v>
      </c>
      <c r="F70" s="13" t="s">
        <v>505</v>
      </c>
    </row>
    <row r="71" spans="2:6" ht="15" thickBot="1" x14ac:dyDescent="0.35">
      <c r="B71" s="10" t="s">
        <v>162</v>
      </c>
      <c r="C71" s="10" t="s">
        <v>216</v>
      </c>
      <c r="D71" s="13" t="s">
        <v>228</v>
      </c>
      <c r="E71" s="10" t="s">
        <v>229</v>
      </c>
      <c r="F71" s="13" t="s">
        <v>506</v>
      </c>
    </row>
    <row r="72" spans="2:6" ht="15" thickBot="1" x14ac:dyDescent="0.35">
      <c r="B72" s="10" t="s">
        <v>162</v>
      </c>
      <c r="C72" s="10" t="s">
        <v>216</v>
      </c>
      <c r="D72" s="13" t="s">
        <v>231</v>
      </c>
      <c r="E72" s="10" t="s">
        <v>232</v>
      </c>
      <c r="F72" s="13" t="s">
        <v>507</v>
      </c>
    </row>
    <row r="73" spans="2:6" ht="15" thickBot="1" x14ac:dyDescent="0.35">
      <c r="B73" s="10" t="s">
        <v>162</v>
      </c>
      <c r="C73" s="10" t="s">
        <v>216</v>
      </c>
      <c r="D73" s="13" t="s">
        <v>234</v>
      </c>
      <c r="E73" s="10" t="s">
        <v>235</v>
      </c>
      <c r="F73" s="13" t="s">
        <v>508</v>
      </c>
    </row>
    <row r="74" spans="2:6" ht="15" thickBot="1" x14ac:dyDescent="0.35">
      <c r="B74" s="10" t="s">
        <v>162</v>
      </c>
      <c r="C74" s="10" t="s">
        <v>216</v>
      </c>
      <c r="D74" s="13" t="s">
        <v>237</v>
      </c>
      <c r="E74" s="13" t="s">
        <v>238</v>
      </c>
      <c r="F74" s="13" t="s">
        <v>509</v>
      </c>
    </row>
    <row r="75" spans="2:6" ht="15" thickBot="1" x14ac:dyDescent="0.35">
      <c r="B75" s="10" t="s">
        <v>162</v>
      </c>
      <c r="C75" s="10" t="s">
        <v>216</v>
      </c>
      <c r="D75" s="13" t="s">
        <v>240</v>
      </c>
      <c r="E75" s="13" t="s">
        <v>241</v>
      </c>
      <c r="F75" s="13" t="s">
        <v>510</v>
      </c>
    </row>
    <row r="76" spans="2:6" ht="29.4" thickBot="1" x14ac:dyDescent="0.35">
      <c r="B76" s="10" t="s">
        <v>162</v>
      </c>
      <c r="C76" s="10" t="s">
        <v>216</v>
      </c>
      <c r="D76" s="13" t="s">
        <v>243</v>
      </c>
      <c r="E76" s="13" t="s">
        <v>244</v>
      </c>
      <c r="F76" s="13" t="s">
        <v>511</v>
      </c>
    </row>
    <row r="77" spans="2:6" ht="15" thickBot="1" x14ac:dyDescent="0.35">
      <c r="B77" s="10" t="s">
        <v>162</v>
      </c>
      <c r="C77" s="10" t="s">
        <v>216</v>
      </c>
      <c r="D77" s="13" t="s">
        <v>246</v>
      </c>
      <c r="E77" s="13" t="s">
        <v>247</v>
      </c>
      <c r="F77" s="13" t="s">
        <v>512</v>
      </c>
    </row>
    <row r="78" spans="2:6" ht="15" thickBot="1" x14ac:dyDescent="0.35">
      <c r="B78" s="10" t="s">
        <v>162</v>
      </c>
      <c r="C78" s="10" t="s">
        <v>216</v>
      </c>
      <c r="D78" s="13" t="s">
        <v>249</v>
      </c>
      <c r="E78" s="13" t="s">
        <v>250</v>
      </c>
      <c r="F78" s="13" t="s">
        <v>513</v>
      </c>
    </row>
    <row r="79" spans="2:6" ht="15" thickBot="1" x14ac:dyDescent="0.35">
      <c r="B79" s="6" t="s">
        <v>252</v>
      </c>
      <c r="C79" s="7"/>
      <c r="D79" s="7"/>
      <c r="E79" s="6" t="s">
        <v>253</v>
      </c>
      <c r="F79" s="31"/>
    </row>
    <row r="80" spans="2:6" ht="15" thickBot="1" x14ac:dyDescent="0.35">
      <c r="B80" s="10" t="s">
        <v>252</v>
      </c>
      <c r="C80" s="11" t="s">
        <v>254</v>
      </c>
      <c r="D80" s="18"/>
      <c r="E80" s="11" t="s">
        <v>255</v>
      </c>
      <c r="F80" s="18"/>
    </row>
    <row r="81" spans="2:6" ht="15" thickBot="1" x14ac:dyDescent="0.35">
      <c r="B81" s="10" t="s">
        <v>252</v>
      </c>
      <c r="C81" s="10" t="s">
        <v>257</v>
      </c>
      <c r="D81" s="13" t="s">
        <v>258</v>
      </c>
      <c r="E81" s="13" t="s">
        <v>259</v>
      </c>
      <c r="F81" s="13" t="s">
        <v>514</v>
      </c>
    </row>
    <row r="82" spans="2:6" ht="15" thickBot="1" x14ac:dyDescent="0.35">
      <c r="B82" s="10" t="s">
        <v>252</v>
      </c>
      <c r="C82" s="10" t="s">
        <v>257</v>
      </c>
      <c r="D82" s="13" t="s">
        <v>261</v>
      </c>
      <c r="E82" s="13" t="s">
        <v>262</v>
      </c>
      <c r="F82" s="13" t="s">
        <v>515</v>
      </c>
    </row>
    <row r="83" spans="2:6" ht="15" thickBot="1" x14ac:dyDescent="0.35">
      <c r="B83" s="10" t="s">
        <v>252</v>
      </c>
      <c r="C83" s="10" t="s">
        <v>257</v>
      </c>
      <c r="D83" s="13" t="s">
        <v>264</v>
      </c>
      <c r="E83" s="13" t="s">
        <v>265</v>
      </c>
      <c r="F83" s="13" t="s">
        <v>516</v>
      </c>
    </row>
    <row r="84" spans="2:6" ht="29.4" thickBot="1" x14ac:dyDescent="0.35">
      <c r="B84" s="10" t="s">
        <v>252</v>
      </c>
      <c r="C84" s="10" t="s">
        <v>257</v>
      </c>
      <c r="D84" s="13" t="s">
        <v>267</v>
      </c>
      <c r="E84" s="13" t="s">
        <v>268</v>
      </c>
      <c r="F84" s="13" t="s">
        <v>517</v>
      </c>
    </row>
    <row r="85" spans="2:6" ht="15" thickBot="1" x14ac:dyDescent="0.35">
      <c r="B85" s="10" t="s">
        <v>252</v>
      </c>
      <c r="C85" s="10" t="s">
        <v>257</v>
      </c>
      <c r="D85" s="13" t="s">
        <v>270</v>
      </c>
      <c r="E85" s="13" t="s">
        <v>271</v>
      </c>
      <c r="F85" s="13" t="s">
        <v>518</v>
      </c>
    </row>
    <row r="86" spans="2:6" ht="15" thickBot="1" x14ac:dyDescent="0.35">
      <c r="B86" s="10" t="s">
        <v>252</v>
      </c>
      <c r="C86" s="10" t="s">
        <v>257</v>
      </c>
      <c r="D86" s="13" t="s">
        <v>273</v>
      </c>
      <c r="E86" s="13" t="s">
        <v>274</v>
      </c>
      <c r="F86" s="13" t="s">
        <v>519</v>
      </c>
    </row>
    <row r="87" spans="2:6" ht="15" thickBot="1" x14ac:dyDescent="0.35">
      <c r="B87" s="10" t="s">
        <v>252</v>
      </c>
      <c r="C87" s="10" t="s">
        <v>257</v>
      </c>
      <c r="D87" s="13" t="s">
        <v>276</v>
      </c>
      <c r="E87" s="13" t="s">
        <v>277</v>
      </c>
      <c r="F87" s="13" t="s">
        <v>520</v>
      </c>
    </row>
    <row r="88" spans="2:6" ht="29.4" thickBot="1" x14ac:dyDescent="0.35">
      <c r="B88" s="10" t="s">
        <v>252</v>
      </c>
      <c r="C88" s="11" t="s">
        <v>279</v>
      </c>
      <c r="D88" s="18"/>
      <c r="E88" s="11" t="s">
        <v>280</v>
      </c>
      <c r="F88" s="18"/>
    </row>
    <row r="89" spans="2:6" ht="15" thickBot="1" x14ac:dyDescent="0.35">
      <c r="B89" s="10" t="s">
        <v>252</v>
      </c>
      <c r="C89" s="10" t="s">
        <v>279</v>
      </c>
      <c r="D89" s="13" t="s">
        <v>281</v>
      </c>
      <c r="E89" s="13" t="s">
        <v>282</v>
      </c>
      <c r="F89" s="13" t="s">
        <v>521</v>
      </c>
    </row>
    <row r="90" spans="2:6" ht="15" thickBot="1" x14ac:dyDescent="0.35">
      <c r="B90" s="10" t="s">
        <v>252</v>
      </c>
      <c r="C90" s="10" t="s">
        <v>279</v>
      </c>
      <c r="D90" s="13" t="s">
        <v>284</v>
      </c>
      <c r="E90" s="13" t="s">
        <v>285</v>
      </c>
      <c r="F90" s="13" t="s">
        <v>522</v>
      </c>
    </row>
    <row r="91" spans="2:6" ht="15" thickBot="1" x14ac:dyDescent="0.35">
      <c r="B91" s="10" t="s">
        <v>252</v>
      </c>
      <c r="C91" s="10" t="s">
        <v>279</v>
      </c>
      <c r="D91" s="13" t="s">
        <v>287</v>
      </c>
      <c r="E91" s="30" t="s">
        <v>288</v>
      </c>
      <c r="F91" s="13" t="s">
        <v>523</v>
      </c>
    </row>
    <row r="92" spans="2:6" ht="15" thickBot="1" x14ac:dyDescent="0.35">
      <c r="B92" s="10" t="s">
        <v>252</v>
      </c>
      <c r="C92" s="10" t="s">
        <v>279</v>
      </c>
      <c r="D92" s="13" t="s">
        <v>290</v>
      </c>
      <c r="E92" s="13" t="s">
        <v>291</v>
      </c>
      <c r="F92" s="13" t="s">
        <v>524</v>
      </c>
    </row>
    <row r="93" spans="2:6" ht="15" thickBot="1" x14ac:dyDescent="0.35">
      <c r="B93" s="10" t="s">
        <v>252</v>
      </c>
      <c r="C93" s="10" t="s">
        <v>279</v>
      </c>
      <c r="D93" s="13" t="s">
        <v>293</v>
      </c>
      <c r="E93" s="13" t="s">
        <v>294</v>
      </c>
      <c r="F93" s="13" t="s">
        <v>525</v>
      </c>
    </row>
    <row r="94" spans="2:6" ht="15" thickBot="1" x14ac:dyDescent="0.35">
      <c r="B94" s="10" t="s">
        <v>252</v>
      </c>
      <c r="C94" s="10" t="s">
        <v>279</v>
      </c>
      <c r="D94" s="13" t="s">
        <v>296</v>
      </c>
      <c r="E94" s="13" t="s">
        <v>297</v>
      </c>
      <c r="F94" s="13" t="s">
        <v>526</v>
      </c>
    </row>
    <row r="95" spans="2:6" ht="15" thickBot="1" x14ac:dyDescent="0.35">
      <c r="B95" s="10" t="s">
        <v>252</v>
      </c>
      <c r="C95" s="10" t="s">
        <v>279</v>
      </c>
      <c r="D95" s="13" t="s">
        <v>299</v>
      </c>
      <c r="E95" s="13" t="s">
        <v>300</v>
      </c>
      <c r="F95" s="13" t="s">
        <v>527</v>
      </c>
    </row>
    <row r="96" spans="2:6" ht="15" thickBot="1" x14ac:dyDescent="0.35">
      <c r="B96" s="10" t="s">
        <v>252</v>
      </c>
      <c r="C96" s="10" t="s">
        <v>279</v>
      </c>
      <c r="D96" s="13" t="s">
        <v>302</v>
      </c>
      <c r="E96" s="13" t="s">
        <v>303</v>
      </c>
      <c r="F96" s="13" t="s">
        <v>528</v>
      </c>
    </row>
    <row r="97" spans="2:6" ht="15" thickBot="1" x14ac:dyDescent="0.35">
      <c r="B97" s="10" t="s">
        <v>252</v>
      </c>
      <c r="C97" s="10" t="s">
        <v>279</v>
      </c>
      <c r="D97" s="13" t="s">
        <v>305</v>
      </c>
      <c r="E97" s="13" t="s">
        <v>306</v>
      </c>
      <c r="F97" s="13" t="s">
        <v>529</v>
      </c>
    </row>
    <row r="98" spans="2:6" ht="15" thickBot="1" x14ac:dyDescent="0.35">
      <c r="B98" s="10" t="s">
        <v>252</v>
      </c>
      <c r="C98" s="10" t="s">
        <v>279</v>
      </c>
      <c r="D98" s="13" t="s">
        <v>308</v>
      </c>
      <c r="E98" s="13" t="s">
        <v>309</v>
      </c>
      <c r="F98" s="13" t="s">
        <v>530</v>
      </c>
    </row>
    <row r="99" spans="2:6" ht="15" thickBot="1" x14ac:dyDescent="0.35">
      <c r="B99" s="10" t="s">
        <v>252</v>
      </c>
      <c r="C99" s="10" t="s">
        <v>279</v>
      </c>
      <c r="D99" s="13" t="s">
        <v>311</v>
      </c>
      <c r="E99" s="13" t="s">
        <v>312</v>
      </c>
      <c r="F99" s="13" t="s">
        <v>531</v>
      </c>
    </row>
    <row r="100" spans="2:6" ht="15" thickBot="1" x14ac:dyDescent="0.35">
      <c r="B100" s="10" t="s">
        <v>252</v>
      </c>
      <c r="C100" s="10" t="s">
        <v>279</v>
      </c>
      <c r="D100" s="13" t="s">
        <v>314</v>
      </c>
      <c r="E100" s="13" t="s">
        <v>315</v>
      </c>
      <c r="F100" s="13" t="s">
        <v>532</v>
      </c>
    </row>
    <row r="101" spans="2:6" ht="15" thickBot="1" x14ac:dyDescent="0.35">
      <c r="B101" s="10" t="s">
        <v>252</v>
      </c>
      <c r="C101" s="10" t="s">
        <v>279</v>
      </c>
      <c r="D101" s="13" t="s">
        <v>317</v>
      </c>
      <c r="E101" s="13" t="s">
        <v>318</v>
      </c>
      <c r="F101" s="13" t="s">
        <v>533</v>
      </c>
    </row>
    <row r="102" spans="2:6" ht="15" thickBot="1" x14ac:dyDescent="0.35">
      <c r="B102" s="10" t="s">
        <v>252</v>
      </c>
      <c r="C102" s="10" t="s">
        <v>279</v>
      </c>
      <c r="D102" s="13" t="s">
        <v>320</v>
      </c>
      <c r="E102" s="13" t="s">
        <v>321</v>
      </c>
      <c r="F102" s="13" t="s">
        <v>534</v>
      </c>
    </row>
    <row r="103" spans="2:6" ht="15" thickBot="1" x14ac:dyDescent="0.35">
      <c r="B103" s="10" t="s">
        <v>252</v>
      </c>
      <c r="C103" s="11" t="s">
        <v>323</v>
      </c>
      <c r="D103" s="18"/>
      <c r="E103" s="11" t="s">
        <v>324</v>
      </c>
      <c r="F103" s="18"/>
    </row>
    <row r="104" spans="2:6" ht="15" thickBot="1" x14ac:dyDescent="0.35">
      <c r="B104" s="10" t="s">
        <v>252</v>
      </c>
      <c r="C104" s="10" t="s">
        <v>323</v>
      </c>
      <c r="D104" s="13" t="s">
        <v>325</v>
      </c>
      <c r="E104" s="30" t="s">
        <v>326</v>
      </c>
      <c r="F104" s="13" t="s">
        <v>535</v>
      </c>
    </row>
    <row r="105" spans="2:6" ht="15" thickBot="1" x14ac:dyDescent="0.35">
      <c r="B105" s="10" t="s">
        <v>252</v>
      </c>
      <c r="C105" s="10" t="s">
        <v>323</v>
      </c>
      <c r="D105" s="13" t="s">
        <v>328</v>
      </c>
      <c r="E105" s="13" t="s">
        <v>329</v>
      </c>
      <c r="F105" s="13" t="s">
        <v>536</v>
      </c>
    </row>
    <row r="106" spans="2:6" ht="15" thickBot="1" x14ac:dyDescent="0.35">
      <c r="B106" s="10" t="s">
        <v>252</v>
      </c>
      <c r="C106" s="10" t="s">
        <v>323</v>
      </c>
      <c r="D106" s="13" t="s">
        <v>331</v>
      </c>
      <c r="E106" s="13" t="s">
        <v>332</v>
      </c>
      <c r="F106" s="13" t="s">
        <v>537</v>
      </c>
    </row>
    <row r="107" spans="2:6" ht="15" thickBot="1" x14ac:dyDescent="0.35">
      <c r="B107" s="10" t="s">
        <v>252</v>
      </c>
      <c r="C107" s="10" t="s">
        <v>323</v>
      </c>
      <c r="D107" s="13" t="s">
        <v>334</v>
      </c>
      <c r="E107" s="13" t="s">
        <v>335</v>
      </c>
      <c r="F107" s="13" t="s">
        <v>538</v>
      </c>
    </row>
    <row r="108" spans="2:6" ht="15" thickBot="1" x14ac:dyDescent="0.35">
      <c r="B108" s="10" t="s">
        <v>252</v>
      </c>
      <c r="C108" s="10" t="s">
        <v>323</v>
      </c>
      <c r="D108" s="13" t="s">
        <v>337</v>
      </c>
      <c r="E108" s="13" t="s">
        <v>338</v>
      </c>
      <c r="F108" s="13" t="s">
        <v>539</v>
      </c>
    </row>
    <row r="109" spans="2:6" ht="15" thickBot="1" x14ac:dyDescent="0.35">
      <c r="B109" s="10" t="s">
        <v>252</v>
      </c>
      <c r="C109" s="10" t="s">
        <v>323</v>
      </c>
      <c r="D109" s="13" t="s">
        <v>340</v>
      </c>
      <c r="E109" s="13" t="s">
        <v>540</v>
      </c>
      <c r="F109" s="13" t="s">
        <v>541</v>
      </c>
    </row>
    <row r="110" spans="2:6" ht="15" thickBot="1" x14ac:dyDescent="0.35">
      <c r="B110" s="10" t="s">
        <v>252</v>
      </c>
      <c r="C110" s="10" t="s">
        <v>323</v>
      </c>
      <c r="D110" s="13" t="s">
        <v>343</v>
      </c>
      <c r="E110" s="13" t="s">
        <v>542</v>
      </c>
      <c r="F110" s="13" t="s">
        <v>543</v>
      </c>
    </row>
    <row r="111" spans="2:6" ht="29.4" thickBot="1" x14ac:dyDescent="0.35">
      <c r="B111" s="10" t="s">
        <v>252</v>
      </c>
      <c r="C111" s="10" t="s">
        <v>323</v>
      </c>
      <c r="D111" s="13" t="s">
        <v>346</v>
      </c>
      <c r="E111" s="13" t="s">
        <v>544</v>
      </c>
      <c r="F111" s="13" t="s">
        <v>545</v>
      </c>
    </row>
    <row r="112" spans="2:6" ht="15" thickBot="1" x14ac:dyDescent="0.35">
      <c r="B112" s="10" t="s">
        <v>252</v>
      </c>
      <c r="C112" s="10" t="s">
        <v>323</v>
      </c>
      <c r="D112" s="13" t="s">
        <v>349</v>
      </c>
      <c r="E112" s="13" t="s">
        <v>350</v>
      </c>
      <c r="F112" s="13" t="s">
        <v>546</v>
      </c>
    </row>
    <row r="113" spans="2:6" ht="15" thickBot="1" x14ac:dyDescent="0.35">
      <c r="B113" s="10" t="s">
        <v>252</v>
      </c>
      <c r="C113" s="10" t="s">
        <v>323</v>
      </c>
      <c r="D113" s="13" t="s">
        <v>352</v>
      </c>
      <c r="E113" s="10" t="s">
        <v>353</v>
      </c>
      <c r="F113" s="13" t="s">
        <v>547</v>
      </c>
    </row>
    <row r="114" spans="2:6" ht="15" thickBot="1" x14ac:dyDescent="0.35">
      <c r="B114" s="10" t="s">
        <v>252</v>
      </c>
      <c r="C114" s="10" t="s">
        <v>323</v>
      </c>
      <c r="D114" s="13" t="s">
        <v>355</v>
      </c>
      <c r="E114" s="10" t="s">
        <v>356</v>
      </c>
      <c r="F114" s="13" t="s">
        <v>548</v>
      </c>
    </row>
    <row r="115" spans="2:6" ht="15" thickBot="1" x14ac:dyDescent="0.35">
      <c r="B115" s="19" t="s">
        <v>358</v>
      </c>
      <c r="C115" s="19"/>
      <c r="D115" s="20"/>
      <c r="E115" s="21" t="s">
        <v>359</v>
      </c>
      <c r="F115" s="20"/>
    </row>
    <row r="116" spans="2:6" ht="15" thickBot="1" x14ac:dyDescent="0.35">
      <c r="B116" s="10" t="s">
        <v>358</v>
      </c>
      <c r="C116" s="22" t="s">
        <v>362</v>
      </c>
      <c r="D116" s="23"/>
      <c r="E116" s="23" t="s">
        <v>363</v>
      </c>
      <c r="F116" s="23"/>
    </row>
    <row r="117" spans="2:6" ht="15" thickBot="1" x14ac:dyDescent="0.35">
      <c r="B117" s="10" t="s">
        <v>358</v>
      </c>
      <c r="C117" s="24" t="s">
        <v>362</v>
      </c>
      <c r="D117" s="13" t="s">
        <v>26</v>
      </c>
      <c r="E117" s="13" t="s">
        <v>364</v>
      </c>
      <c r="F117" s="13" t="s">
        <v>549</v>
      </c>
    </row>
    <row r="118" spans="2:6" ht="15" thickBot="1" x14ac:dyDescent="0.35">
      <c r="B118" s="24" t="s">
        <v>358</v>
      </c>
      <c r="C118" s="24" t="s">
        <v>362</v>
      </c>
      <c r="D118" s="13" t="s">
        <v>29</v>
      </c>
      <c r="E118" s="10" t="s">
        <v>366</v>
      </c>
      <c r="F118" s="13" t="s">
        <v>550</v>
      </c>
    </row>
    <row r="119" spans="2:6" ht="15" thickBot="1" x14ac:dyDescent="0.35">
      <c r="B119" s="24" t="s">
        <v>358</v>
      </c>
      <c r="C119" s="24" t="s">
        <v>362</v>
      </c>
      <c r="D119" s="13" t="s">
        <v>32</v>
      </c>
      <c r="E119" s="10" t="s">
        <v>368</v>
      </c>
      <c r="F119" s="13" t="s">
        <v>551</v>
      </c>
    </row>
    <row r="120" spans="2:6" ht="15" thickBot="1" x14ac:dyDescent="0.35">
      <c r="B120" s="24" t="s">
        <v>358</v>
      </c>
      <c r="C120" s="24" t="s">
        <v>362</v>
      </c>
      <c r="D120" s="13" t="s">
        <v>35</v>
      </c>
      <c r="E120" s="13" t="s">
        <v>370</v>
      </c>
      <c r="F120" s="13" t="s">
        <v>552</v>
      </c>
    </row>
    <row r="121" spans="2:6" ht="15" thickBot="1" x14ac:dyDescent="0.35">
      <c r="B121" s="24" t="s">
        <v>358</v>
      </c>
      <c r="C121" s="24" t="s">
        <v>362</v>
      </c>
      <c r="D121" s="13" t="s">
        <v>43</v>
      </c>
      <c r="E121" s="13" t="s">
        <v>372</v>
      </c>
      <c r="F121" s="13" t="s">
        <v>553</v>
      </c>
    </row>
    <row r="122" spans="2:6" ht="15" thickBot="1" x14ac:dyDescent="0.35">
      <c r="B122" s="24" t="s">
        <v>358</v>
      </c>
      <c r="C122" s="24" t="s">
        <v>362</v>
      </c>
      <c r="D122" s="13" t="s">
        <v>46</v>
      </c>
      <c r="E122" s="13" t="s">
        <v>374</v>
      </c>
      <c r="F122" s="13" t="s">
        <v>554</v>
      </c>
    </row>
    <row r="123" spans="2:6" ht="15" thickBot="1" x14ac:dyDescent="0.35">
      <c r="B123" s="24" t="s">
        <v>358</v>
      </c>
      <c r="C123" s="24" t="s">
        <v>362</v>
      </c>
      <c r="D123" s="13" t="s">
        <v>49</v>
      </c>
      <c r="E123" s="13" t="s">
        <v>376</v>
      </c>
      <c r="F123" s="13" t="s">
        <v>555</v>
      </c>
    </row>
    <row r="124" spans="2:6" ht="15" thickBot="1" x14ac:dyDescent="0.35">
      <c r="B124" s="24" t="s">
        <v>358</v>
      </c>
      <c r="C124" s="24" t="s">
        <v>362</v>
      </c>
      <c r="D124" s="13" t="s">
        <v>57</v>
      </c>
      <c r="E124" s="13" t="s">
        <v>378</v>
      </c>
      <c r="F124" s="13" t="s">
        <v>556</v>
      </c>
    </row>
    <row r="125" spans="2:6" ht="15" thickBot="1" x14ac:dyDescent="0.35">
      <c r="B125" s="24" t="s">
        <v>358</v>
      </c>
      <c r="C125" s="24" t="s">
        <v>362</v>
      </c>
      <c r="D125" s="13" t="s">
        <v>60</v>
      </c>
      <c r="E125" s="13" t="s">
        <v>380</v>
      </c>
      <c r="F125" s="13" t="s">
        <v>557</v>
      </c>
    </row>
    <row r="126" spans="2:6" ht="15" thickBot="1" x14ac:dyDescent="0.35">
      <c r="B126" s="24" t="s">
        <v>358</v>
      </c>
      <c r="C126" s="22" t="s">
        <v>382</v>
      </c>
      <c r="D126" s="23"/>
      <c r="E126" s="23" t="s">
        <v>383</v>
      </c>
      <c r="F126" s="23"/>
    </row>
    <row r="127" spans="2:6" ht="15" thickBot="1" x14ac:dyDescent="0.35">
      <c r="B127" s="10" t="s">
        <v>358</v>
      </c>
      <c r="C127" s="10" t="s">
        <v>382</v>
      </c>
      <c r="D127" s="13" t="s">
        <v>63</v>
      </c>
      <c r="E127" s="13" t="s">
        <v>384</v>
      </c>
      <c r="F127" s="13" t="s">
        <v>558</v>
      </c>
    </row>
    <row r="128" spans="2:6" ht="15" thickBot="1" x14ac:dyDescent="0.35">
      <c r="B128" s="10" t="s">
        <v>358</v>
      </c>
      <c r="C128" s="10" t="s">
        <v>382</v>
      </c>
      <c r="D128" s="13" t="s">
        <v>66</v>
      </c>
      <c r="E128" s="30" t="s">
        <v>386</v>
      </c>
      <c r="F128" s="13" t="s">
        <v>559</v>
      </c>
    </row>
    <row r="129" spans="2:6" ht="15" thickBot="1" x14ac:dyDescent="0.35">
      <c r="B129" s="19" t="s">
        <v>388</v>
      </c>
      <c r="C129" s="19"/>
      <c r="D129" s="20"/>
      <c r="E129" s="21" t="s">
        <v>389</v>
      </c>
      <c r="F129" s="20"/>
    </row>
    <row r="130" spans="2:6" ht="15" thickBot="1" x14ac:dyDescent="0.35">
      <c r="B130" s="24" t="s">
        <v>388</v>
      </c>
      <c r="C130" s="22" t="s">
        <v>392</v>
      </c>
      <c r="D130" s="23"/>
      <c r="E130" s="25" t="s">
        <v>393</v>
      </c>
      <c r="F130" s="23"/>
    </row>
    <row r="131" spans="2:6" ht="15" thickBot="1" x14ac:dyDescent="0.35">
      <c r="B131" s="24" t="s">
        <v>388</v>
      </c>
      <c r="C131" s="24" t="s">
        <v>392</v>
      </c>
      <c r="D131" s="13" t="s">
        <v>74</v>
      </c>
      <c r="E131" s="13" t="s">
        <v>394</v>
      </c>
      <c r="F131" s="13" t="s">
        <v>560</v>
      </c>
    </row>
    <row r="132" spans="2:6" ht="15" thickBot="1" x14ac:dyDescent="0.35">
      <c r="B132" s="24" t="s">
        <v>388</v>
      </c>
      <c r="C132" s="24" t="s">
        <v>392</v>
      </c>
      <c r="D132" s="13" t="s">
        <v>77</v>
      </c>
      <c r="E132" s="13" t="s">
        <v>396</v>
      </c>
      <c r="F132" s="13" t="s">
        <v>561</v>
      </c>
    </row>
    <row r="133" spans="2:6" ht="15" thickBot="1" x14ac:dyDescent="0.35">
      <c r="B133" s="24" t="s">
        <v>388</v>
      </c>
      <c r="C133" s="24" t="s">
        <v>392</v>
      </c>
      <c r="D133" s="13" t="s">
        <v>80</v>
      </c>
      <c r="E133" s="13" t="s">
        <v>398</v>
      </c>
      <c r="F133" s="13" t="s">
        <v>562</v>
      </c>
    </row>
    <row r="134" spans="2:6" ht="15" thickBot="1" x14ac:dyDescent="0.35">
      <c r="B134" s="24" t="s">
        <v>388</v>
      </c>
      <c r="C134" s="24" t="s">
        <v>392</v>
      </c>
      <c r="D134" s="13" t="s">
        <v>90</v>
      </c>
      <c r="E134" s="13" t="s">
        <v>400</v>
      </c>
      <c r="F134" s="13" t="s">
        <v>563</v>
      </c>
    </row>
    <row r="135" spans="2:6" ht="15" thickBot="1" x14ac:dyDescent="0.35">
      <c r="B135" s="24" t="s">
        <v>388</v>
      </c>
      <c r="C135" s="24" t="s">
        <v>392</v>
      </c>
      <c r="D135" s="13" t="s">
        <v>93</v>
      </c>
      <c r="E135" s="13" t="s">
        <v>402</v>
      </c>
      <c r="F135" s="13" t="s">
        <v>564</v>
      </c>
    </row>
    <row r="136" spans="2:6" ht="15" thickBot="1" x14ac:dyDescent="0.35">
      <c r="B136" s="10" t="s">
        <v>388</v>
      </c>
      <c r="C136" s="22" t="s">
        <v>404</v>
      </c>
      <c r="D136" s="23"/>
      <c r="E136" s="23" t="s">
        <v>405</v>
      </c>
      <c r="F136" s="23"/>
    </row>
    <row r="137" spans="2:6" ht="15" thickBot="1" x14ac:dyDescent="0.35">
      <c r="B137" s="24" t="s">
        <v>388</v>
      </c>
      <c r="C137" s="24" t="s">
        <v>404</v>
      </c>
      <c r="D137" s="13" t="s">
        <v>96</v>
      </c>
      <c r="E137" s="13" t="s">
        <v>406</v>
      </c>
      <c r="F137" s="13" t="s">
        <v>565</v>
      </c>
    </row>
    <row r="138" spans="2:6" ht="15" thickBot="1" x14ac:dyDescent="0.35">
      <c r="B138" s="24" t="s">
        <v>388</v>
      </c>
      <c r="C138" s="24" t="s">
        <v>404</v>
      </c>
      <c r="D138" s="13" t="s">
        <v>99</v>
      </c>
      <c r="E138" s="13" t="s">
        <v>408</v>
      </c>
      <c r="F138" s="13" t="s">
        <v>566</v>
      </c>
    </row>
    <row r="139" spans="2:6" ht="15" thickBot="1" x14ac:dyDescent="0.35">
      <c r="B139" s="24" t="s">
        <v>388</v>
      </c>
      <c r="C139" s="22" t="s">
        <v>410</v>
      </c>
      <c r="D139" s="23"/>
      <c r="E139" s="23" t="s">
        <v>411</v>
      </c>
      <c r="F139" s="23"/>
    </row>
    <row r="140" spans="2:6" ht="15" thickBot="1" x14ac:dyDescent="0.35">
      <c r="B140" s="24" t="s">
        <v>388</v>
      </c>
      <c r="C140" s="24" t="s">
        <v>410</v>
      </c>
      <c r="D140" s="13" t="s">
        <v>104</v>
      </c>
      <c r="E140" s="13" t="s">
        <v>412</v>
      </c>
      <c r="F140" s="13" t="s">
        <v>567</v>
      </c>
    </row>
    <row r="141" spans="2:6" ht="15" thickBot="1" x14ac:dyDescent="0.35">
      <c r="B141" s="24" t="s">
        <v>388</v>
      </c>
      <c r="C141" s="24" t="s">
        <v>410</v>
      </c>
      <c r="D141" s="13" t="s">
        <v>107</v>
      </c>
      <c r="E141" s="13" t="s">
        <v>414</v>
      </c>
      <c r="F141" s="13" t="s">
        <v>568</v>
      </c>
    </row>
    <row r="142" spans="2:6" ht="15" thickBot="1" x14ac:dyDescent="0.35">
      <c r="B142" s="24" t="s">
        <v>388</v>
      </c>
      <c r="C142" s="24" t="s">
        <v>410</v>
      </c>
      <c r="D142" s="13" t="s">
        <v>113</v>
      </c>
      <c r="E142" s="13" t="s">
        <v>416</v>
      </c>
      <c r="F142" s="13" t="s">
        <v>569</v>
      </c>
    </row>
    <row r="143" spans="2:6" ht="15" thickBot="1" x14ac:dyDescent="0.35">
      <c r="B143" s="24" t="s">
        <v>388</v>
      </c>
      <c r="C143" s="22" t="s">
        <v>418</v>
      </c>
      <c r="D143" s="23"/>
      <c r="E143" s="25" t="s">
        <v>419</v>
      </c>
      <c r="F143" s="23"/>
    </row>
    <row r="144" spans="2:6" ht="15" thickBot="1" x14ac:dyDescent="0.35">
      <c r="B144" s="24" t="s">
        <v>388</v>
      </c>
      <c r="C144" s="24" t="s">
        <v>418</v>
      </c>
      <c r="D144" s="13" t="s">
        <v>116</v>
      </c>
      <c r="E144" s="13" t="s">
        <v>420</v>
      </c>
      <c r="F144" s="13" t="s">
        <v>570</v>
      </c>
    </row>
    <row r="145" spans="2:6" ht="15" thickBot="1" x14ac:dyDescent="0.35">
      <c r="B145" s="24" t="s">
        <v>388</v>
      </c>
      <c r="C145" s="24" t="s">
        <v>418</v>
      </c>
      <c r="D145" s="13" t="s">
        <v>119</v>
      </c>
      <c r="E145" s="13" t="s">
        <v>422</v>
      </c>
      <c r="F145" s="13" t="s">
        <v>571</v>
      </c>
    </row>
    <row r="146" spans="2:6" ht="15" thickBot="1" x14ac:dyDescent="0.35">
      <c r="B146" s="10" t="s">
        <v>388</v>
      </c>
      <c r="C146" s="22" t="s">
        <v>424</v>
      </c>
      <c r="D146" s="23" t="s">
        <v>122</v>
      </c>
      <c r="E146" s="23" t="s">
        <v>425</v>
      </c>
      <c r="F146" s="23" t="s">
        <v>572</v>
      </c>
    </row>
    <row r="147" spans="2:6" ht="15" thickBot="1" x14ac:dyDescent="0.35">
      <c r="B147" s="24" t="s">
        <v>388</v>
      </c>
      <c r="C147" s="22" t="s">
        <v>427</v>
      </c>
      <c r="D147" s="23" t="s">
        <v>125</v>
      </c>
      <c r="E147" s="25" t="s">
        <v>428</v>
      </c>
      <c r="F147" s="23" t="s">
        <v>573</v>
      </c>
    </row>
    <row r="148" spans="2:6" ht="15" thickBot="1" x14ac:dyDescent="0.35">
      <c r="B148" s="19" t="s">
        <v>430</v>
      </c>
      <c r="C148" s="19"/>
      <c r="D148" s="20"/>
      <c r="E148" s="21" t="s">
        <v>431</v>
      </c>
      <c r="F148" s="20"/>
    </row>
    <row r="149" spans="2:6" ht="15" thickBot="1" x14ac:dyDescent="0.35">
      <c r="B149" s="10" t="s">
        <v>430</v>
      </c>
      <c r="C149" s="22" t="s">
        <v>434</v>
      </c>
      <c r="D149" s="23" t="s">
        <v>128</v>
      </c>
      <c r="E149" s="23" t="s">
        <v>435</v>
      </c>
      <c r="F149" s="23" t="s">
        <v>574</v>
      </c>
    </row>
    <row r="150" spans="2:6" ht="15" thickBot="1" x14ac:dyDescent="0.35">
      <c r="B150" s="24" t="s">
        <v>430</v>
      </c>
      <c r="C150" s="22" t="s">
        <v>437</v>
      </c>
      <c r="D150" s="23"/>
      <c r="E150" s="23" t="s">
        <v>438</v>
      </c>
      <c r="F150" s="23"/>
    </row>
    <row r="151" spans="2:6" ht="15" thickBot="1" x14ac:dyDescent="0.35">
      <c r="B151" s="10" t="s">
        <v>430</v>
      </c>
      <c r="C151" s="24" t="s">
        <v>437</v>
      </c>
      <c r="D151" s="13" t="s">
        <v>131</v>
      </c>
      <c r="E151" s="13" t="s">
        <v>439</v>
      </c>
      <c r="F151" s="13" t="s">
        <v>575</v>
      </c>
    </row>
    <row r="152" spans="2:6" ht="15" thickBot="1" x14ac:dyDescent="0.35">
      <c r="B152" s="10" t="s">
        <v>430</v>
      </c>
      <c r="C152" s="24" t="s">
        <v>437</v>
      </c>
      <c r="D152" s="13" t="s">
        <v>134</v>
      </c>
      <c r="E152" s="13" t="s">
        <v>441</v>
      </c>
      <c r="F152" s="13" t="s">
        <v>576</v>
      </c>
    </row>
  </sheetData>
  <mergeCells count="1">
    <mergeCell ref="B1:E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4748557A5B994983C7497E1B8A8AFF" ma:contentTypeVersion="13" ma:contentTypeDescription="Een nieuw document maken." ma:contentTypeScope="" ma:versionID="57d0e53156290d728a9e8867229a80b9">
  <xsd:schema xmlns:xsd="http://www.w3.org/2001/XMLSchema" xmlns:xs="http://www.w3.org/2001/XMLSchema" xmlns:p="http://schemas.microsoft.com/office/2006/metadata/properties" xmlns:ns2="3d277ada-f442-4cce-a641-a80d4f6303ba" xmlns:ns3="1b2bf04b-aec7-4d75-be5f-5db20cf5253b" targetNamespace="http://schemas.microsoft.com/office/2006/metadata/properties" ma:root="true" ma:fieldsID="da29d53e13c52d2310e36978b703a877" ns2:_="" ns3:_="">
    <xsd:import namespace="3d277ada-f442-4cce-a641-a80d4f6303ba"/>
    <xsd:import namespace="1b2bf04b-aec7-4d75-be5f-5db20cf525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277ada-f442-4cce-a641-a80d4f6303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Afbeeldingtags" ma:readOnly="false" ma:fieldId="{5cf76f15-5ced-4ddc-b409-7134ff3c332f}" ma:taxonomyMulti="true" ma:sspId="7af12dfe-745f-4e27-b6c4-2e401eb8ac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2bf04b-aec7-4d75-be5f-5db20cf5253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2f46952-b0b4-4969-814f-005dd9126ab7}" ma:internalName="TaxCatchAll" ma:showField="CatchAllData" ma:web="1b2bf04b-aec7-4d75-be5f-5db20cf525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b2bf04b-aec7-4d75-be5f-5db20cf5253b">
      <UserInfo>
        <DisplayName/>
        <AccountId xsi:nil="true"/>
        <AccountType/>
      </UserInfo>
    </SharedWithUsers>
    <lcf76f155ced4ddcb4097134ff3c332f xmlns="3d277ada-f442-4cce-a641-a80d4f6303ba">
      <Terms xmlns="http://schemas.microsoft.com/office/infopath/2007/PartnerControls"/>
    </lcf76f155ced4ddcb4097134ff3c332f>
    <TaxCatchAll xmlns="1b2bf04b-aec7-4d75-be5f-5db20cf5253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C1FAB12-8171-44B3-847D-BDE52DF223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277ada-f442-4cce-a641-a80d4f6303ba"/>
    <ds:schemaRef ds:uri="1b2bf04b-aec7-4d75-be5f-5db20cf525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A76B4A-389E-4126-91EA-10ACE7BDCDA0}">
  <ds:schemaRefs>
    <ds:schemaRef ds:uri="http://schemas.microsoft.com/office/2006/metadata/properties"/>
    <ds:schemaRef ds:uri="http://schemas.microsoft.com/office/infopath/2007/PartnerControls"/>
    <ds:schemaRef ds:uri="1b2bf04b-aec7-4d75-be5f-5db20cf5253b"/>
    <ds:schemaRef ds:uri="3d277ada-f442-4cce-a641-a80d4f6303ba"/>
  </ds:schemaRefs>
</ds:datastoreItem>
</file>

<file path=customXml/itemProps3.xml><?xml version="1.0" encoding="utf-8"?>
<ds:datastoreItem xmlns:ds="http://schemas.openxmlformats.org/officeDocument/2006/customXml" ds:itemID="{11ACB1BD-825F-4221-9FFB-F1028A6280F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2025-2028</vt:lpstr>
      <vt:lpstr>Analytisch Plan</vt:lpstr>
    </vt:vector>
  </TitlesOfParts>
  <Manager/>
  <Company>Bloso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Leen Magherman</dc:creator>
  <cp:keywords/>
  <dc:description/>
  <cp:lastModifiedBy>Brand Breyne</cp:lastModifiedBy>
  <cp:revision/>
  <dcterms:created xsi:type="dcterms:W3CDTF">2016-01-26T09:44:06Z</dcterms:created>
  <dcterms:modified xsi:type="dcterms:W3CDTF">2025-04-23T14:18:20Z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0x010100E54748557A5B994983C7497E1B8A8AFF</vt:lpwstr>
  </property>
  <property fmtid="{D5CDD505-2E9C-101B-9397-08002B2CF9AE}" pid="3" name="_dlc_DocIdItemGuid">
    <vt:lpwstr>c7bba9ae-c64f-42a8-810b-8019cd531d0b</vt:lpwstr>
  </property>
  <property fmtid="{D5CDD505-2E9C-101B-9397-08002B2CF9AE}" pid="4" name="MediaServiceImageTags">
    <vt:lpwstr/>
  </property>
  <property fmtid="{D5CDD505-2E9C-101B-9397-08002B2CF9AE}" pid="5" name="Order">
    <vt:r8>92300</vt:r8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</Properties>
</file>